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-105" yWindow="-135" windowWidth="12120" windowHeight="9000" tabRatio="844" firstSheet="1" activeTab="11"/>
  </bookViews>
  <sheets>
    <sheet name="Black Walnut" sheetId="6" r:id="rId1"/>
    <sheet name="Shellbark Hickory" sheetId="16" r:id="rId2"/>
    <sheet name="Shagbark Hickory" sheetId="26" r:id="rId3"/>
    <sheet name="CarpathianWalnut" sheetId="27" r:id="rId4"/>
    <sheet name="Butternut" sheetId="19" r:id="rId5"/>
    <sheet name="Chestnut" sheetId="20" r:id="rId6"/>
    <sheet name="Hican" sheetId="22" r:id="rId7"/>
    <sheet name="Hazelnut" sheetId="23" r:id="rId8"/>
    <sheet name="Heartnut" sheetId="24" r:id="rId9"/>
    <sheet name="Pecan" sheetId="25" r:id="rId10"/>
    <sheet name="MockerNutHickory" sheetId="28" r:id="rId11"/>
    <sheet name="MasterBlank" sheetId="21" r:id="rId12"/>
  </sheets>
  <definedNames>
    <definedName name="CarpathianWalnut" localSheetId="10">#REF!</definedName>
    <definedName name="CarpathianWalnut">#REF!</definedName>
    <definedName name="entrant" localSheetId="4">#REF!</definedName>
    <definedName name="entrant" localSheetId="3">#REF!</definedName>
    <definedName name="entrant" localSheetId="5">#REF!</definedName>
    <definedName name="entrant" localSheetId="7">#REF!</definedName>
    <definedName name="entrant" localSheetId="8">#REF!</definedName>
    <definedName name="entrant" localSheetId="6">#REF!</definedName>
    <definedName name="entrant" localSheetId="11">#REF!</definedName>
    <definedName name="entrant" localSheetId="10">#REF!</definedName>
    <definedName name="entrant" localSheetId="9">#REF!</definedName>
    <definedName name="entrant" localSheetId="2">#REF!</definedName>
    <definedName name="entrant" localSheetId="1">#REF!</definedName>
    <definedName name="entrant">#REF!</definedName>
    <definedName name="hazelcultivar" localSheetId="4">#REF!</definedName>
    <definedName name="hazelcultivar" localSheetId="3">#REF!</definedName>
    <definedName name="hazelcultivar" localSheetId="5">#REF!</definedName>
    <definedName name="hazelcultivar" localSheetId="7">#REF!</definedName>
    <definedName name="hazelcultivar" localSheetId="8">#REF!</definedName>
    <definedName name="hazelcultivar" localSheetId="6">#REF!</definedName>
    <definedName name="hazelcultivar" localSheetId="11">#REF!</definedName>
    <definedName name="hazelcultivar" localSheetId="10">#REF!</definedName>
    <definedName name="hazelcultivar" localSheetId="9">#REF!</definedName>
    <definedName name="hazelcultivar" localSheetId="2">#REF!</definedName>
    <definedName name="hazelcultivar" localSheetId="1">#REF!</definedName>
    <definedName name="hazelcultivar">#REF!</definedName>
    <definedName name="hicancultivar" localSheetId="4">#REF!</definedName>
    <definedName name="hicancultivar" localSheetId="3">#REF!</definedName>
    <definedName name="hicancultivar" localSheetId="5">#REF!</definedName>
    <definedName name="hicancultivar" localSheetId="7">#REF!</definedName>
    <definedName name="hicancultivar" localSheetId="8">#REF!</definedName>
    <definedName name="hicancultivar" localSheetId="6">#REF!</definedName>
    <definedName name="hicancultivar" localSheetId="11">#REF!</definedName>
    <definedName name="hicancultivar" localSheetId="10">#REF!</definedName>
    <definedName name="hicancultivar" localSheetId="9">#REF!</definedName>
    <definedName name="hicancultivar" localSheetId="2">#REF!</definedName>
    <definedName name="hicancultivar" localSheetId="1">#REF!</definedName>
    <definedName name="hicancultivar">#REF!</definedName>
    <definedName name="kind" localSheetId="4">#REF!</definedName>
    <definedName name="kind" localSheetId="3">#REF!</definedName>
    <definedName name="kind" localSheetId="5">#REF!</definedName>
    <definedName name="kind" localSheetId="7">#REF!</definedName>
    <definedName name="kind" localSheetId="8">#REF!</definedName>
    <definedName name="kind" localSheetId="6">#REF!</definedName>
    <definedName name="kind" localSheetId="11">#REF!</definedName>
    <definedName name="kind" localSheetId="10">#REF!</definedName>
    <definedName name="kind" localSheetId="9">#REF!</definedName>
    <definedName name="kind" localSheetId="2">#REF!</definedName>
    <definedName name="kind" localSheetId="1">#REF!</definedName>
    <definedName name="kind">#REF!</definedName>
    <definedName name="MockernutHickory">#REF!</definedName>
    <definedName name="MockernutHickory2">#REF!</definedName>
    <definedName name="pecancultivar" localSheetId="4">#REF!</definedName>
    <definedName name="pecancultivar" localSheetId="3">#REF!</definedName>
    <definedName name="pecancultivar" localSheetId="5">#REF!</definedName>
    <definedName name="pecancultivar" localSheetId="7">#REF!</definedName>
    <definedName name="pecancultivar" localSheetId="8">#REF!</definedName>
    <definedName name="pecancultivar" localSheetId="6">#REF!</definedName>
    <definedName name="pecancultivar" localSheetId="11">#REF!</definedName>
    <definedName name="pecancultivar" localSheetId="10">#REF!</definedName>
    <definedName name="pecancultivar" localSheetId="9">#REF!</definedName>
    <definedName name="pecancultivar" localSheetId="2">#REF!</definedName>
    <definedName name="pecancultivar" localSheetId="1">#REF!</definedName>
    <definedName name="pecancultivar">#REF!</definedName>
    <definedName name="_xlnm.Print_Area" localSheetId="0">'Black Walnut'!#REF!</definedName>
    <definedName name="_xlnm.Print_Area" localSheetId="4">Butternut!#REF!</definedName>
    <definedName name="_xlnm.Print_Area" localSheetId="3">CarpathianWalnut!#REF!</definedName>
    <definedName name="_xlnm.Print_Area" localSheetId="5">Chestnut!#REF!</definedName>
    <definedName name="_xlnm.Print_Area" localSheetId="7">Hazelnut!#REF!</definedName>
    <definedName name="_xlnm.Print_Area" localSheetId="8">Heartnut!#REF!</definedName>
    <definedName name="_xlnm.Print_Area" localSheetId="6">Hican!#REF!</definedName>
    <definedName name="_xlnm.Print_Area" localSheetId="11">MasterBlank!#REF!</definedName>
    <definedName name="_xlnm.Print_Area" localSheetId="10">MockerNutHickory!#REF!</definedName>
    <definedName name="_xlnm.Print_Area" localSheetId="9">Pecan!#REF!</definedName>
    <definedName name="_xlnm.Print_Area" localSheetId="2">'Shagbark Hickory'!#REF!</definedName>
    <definedName name="_xlnm.Print_Area" localSheetId="1">'Shellbark Hickory'!#REF!</definedName>
    <definedName name="_xlnm.Print_Area">#REF!</definedName>
    <definedName name="_xlnm.Print_Titles" localSheetId="0">'Black Walnut'!$1:$1</definedName>
    <definedName name="_xlnm.Print_Titles" localSheetId="4">Butternut!$1:$1</definedName>
    <definedName name="_xlnm.Print_Titles" localSheetId="3">CarpathianWalnut!$1:$1</definedName>
    <definedName name="_xlnm.Print_Titles" localSheetId="5">Chestnut!$1:$1</definedName>
    <definedName name="_xlnm.Print_Titles" localSheetId="7">Hazelnut!$1:$1</definedName>
    <definedName name="_xlnm.Print_Titles" localSheetId="8">Heartnut!$1:$1</definedName>
    <definedName name="_xlnm.Print_Titles" localSheetId="6">Hican!$1:$1</definedName>
    <definedName name="_xlnm.Print_Titles" localSheetId="11">MasterBlank!$1:$1</definedName>
    <definedName name="_xlnm.Print_Titles" localSheetId="10">MockerNutHickory!$1:$1</definedName>
    <definedName name="_xlnm.Print_Titles" localSheetId="9">Pecan!$1:$1</definedName>
    <definedName name="_xlnm.Print_Titles" localSheetId="2">'Shagbark Hickory'!$1:$1</definedName>
    <definedName name="_xlnm.Print_Titles" localSheetId="1">'Shellbark Hickory'!$1:$1</definedName>
    <definedName name="shagcultivar" localSheetId="4">#REF!</definedName>
    <definedName name="shagcultivar" localSheetId="3">#REF!</definedName>
    <definedName name="shagcultivar" localSheetId="5">#REF!</definedName>
    <definedName name="shagcultivar" localSheetId="7">#REF!</definedName>
    <definedName name="shagcultivar" localSheetId="8">#REF!</definedName>
    <definedName name="shagcultivar" localSheetId="6">#REF!</definedName>
    <definedName name="shagcultivar" localSheetId="11">#REF!</definedName>
    <definedName name="shagcultivar" localSheetId="10">#REF!</definedName>
    <definedName name="shagcultivar" localSheetId="9">#REF!</definedName>
    <definedName name="shagcultivar" localSheetId="2">#REF!</definedName>
    <definedName name="shagcultivar" localSheetId="1">#REF!</definedName>
    <definedName name="shagcultivar">#REF!</definedName>
    <definedName name="shellcultivar" localSheetId="4">#REF!</definedName>
    <definedName name="shellcultivar" localSheetId="3">#REF!</definedName>
    <definedName name="shellcultivar" localSheetId="5">#REF!</definedName>
    <definedName name="shellcultivar" localSheetId="7">#REF!</definedName>
    <definedName name="shellcultivar" localSheetId="8">#REF!</definedName>
    <definedName name="shellcultivar" localSheetId="6">#REF!</definedName>
    <definedName name="shellcultivar" localSheetId="11">#REF!</definedName>
    <definedName name="shellcultivar" localSheetId="10">#REF!</definedName>
    <definedName name="shellcultivar" localSheetId="9">#REF!</definedName>
    <definedName name="shellcultivar" localSheetId="2">#REF!</definedName>
    <definedName name="shellcultivar" localSheetId="1">#REF!</definedName>
    <definedName name="shellcultivar">#REF!</definedName>
    <definedName name="shellentrant" localSheetId="4">#REF!</definedName>
    <definedName name="shellentrant" localSheetId="3">#REF!</definedName>
    <definedName name="shellentrant" localSheetId="5">#REF!</definedName>
    <definedName name="shellentrant" localSheetId="7">#REF!</definedName>
    <definedName name="shellentrant" localSheetId="8">#REF!</definedName>
    <definedName name="shellentrant" localSheetId="6">#REF!</definedName>
    <definedName name="shellentrant" localSheetId="11">#REF!</definedName>
    <definedName name="shellentrant" localSheetId="10">#REF!</definedName>
    <definedName name="shellentrant" localSheetId="9">#REF!</definedName>
    <definedName name="shellentrant" localSheetId="2">#REF!</definedName>
    <definedName name="shellentrant" localSheetId="1">#REF!</definedName>
    <definedName name="shellentrant">#REF!</definedName>
    <definedName name="state" localSheetId="4">#REF!</definedName>
    <definedName name="state" localSheetId="3">#REF!</definedName>
    <definedName name="state" localSheetId="5">#REF!</definedName>
    <definedName name="state" localSheetId="7">#REF!</definedName>
    <definedName name="state" localSheetId="8">#REF!</definedName>
    <definedName name="state" localSheetId="6">#REF!</definedName>
    <definedName name="state" localSheetId="11">#REF!</definedName>
    <definedName name="state" localSheetId="10">#REF!</definedName>
    <definedName name="state" localSheetId="9">#REF!</definedName>
    <definedName name="state" localSheetId="2">#REF!</definedName>
    <definedName name="state" localSheetId="1">#REF!</definedName>
    <definedName name="state">#REF!</definedName>
    <definedName name="walnutcultivar" localSheetId="4">#REF!</definedName>
    <definedName name="walnutcultivar" localSheetId="3">#REF!</definedName>
    <definedName name="walnutcultivar" localSheetId="5">#REF!</definedName>
    <definedName name="walnutcultivar" localSheetId="7">#REF!</definedName>
    <definedName name="walnutcultivar" localSheetId="8">#REF!</definedName>
    <definedName name="walnutcultivar" localSheetId="6">#REF!</definedName>
    <definedName name="walnutcultivar" localSheetId="11">#REF!</definedName>
    <definedName name="walnutcultivar" localSheetId="10">#REF!</definedName>
    <definedName name="walnutcultivar" localSheetId="9">#REF!</definedName>
    <definedName name="walnutcultivar" localSheetId="2">#REF!</definedName>
    <definedName name="walnutcultivar" localSheetId="1">#REF!</definedName>
    <definedName name="walnutcultivar">#REF!</definedName>
  </definedNames>
  <calcPr calcId="145621"/>
</workbook>
</file>

<file path=xl/calcChain.xml><?xml version="1.0" encoding="utf-8"?>
<calcChain xmlns="http://schemas.openxmlformats.org/spreadsheetml/2006/main">
  <c r="AI3" i="27" l="1"/>
  <c r="AH3" i="27"/>
  <c r="AB3" i="27"/>
  <c r="V3" i="27"/>
  <c r="R3" i="27"/>
  <c r="W3" i="27" s="1"/>
  <c r="X3" i="27" s="1"/>
  <c r="N3" i="27"/>
  <c r="O3" i="27" s="1"/>
  <c r="L3" i="27"/>
  <c r="H3" i="27"/>
  <c r="AI7" i="26"/>
  <c r="AH7" i="26"/>
  <c r="AB7" i="26"/>
  <c r="V7" i="26"/>
  <c r="R7" i="26"/>
  <c r="AD7" i="26" s="1"/>
  <c r="N7" i="26"/>
  <c r="O7" i="26" s="1"/>
  <c r="L7" i="26"/>
  <c r="H7" i="26"/>
  <c r="S3" i="27" l="1"/>
  <c r="T3" i="27" s="1"/>
  <c r="AD3" i="27"/>
  <c r="AE3" i="27"/>
  <c r="AF3" i="27" s="1"/>
  <c r="S7" i="26"/>
  <c r="T7" i="26" s="1"/>
  <c r="W7" i="26"/>
  <c r="X7" i="26" s="1"/>
  <c r="AE7" i="26" s="1"/>
  <c r="AF7" i="26" s="1"/>
  <c r="AI2" i="28"/>
  <c r="AH2" i="28"/>
  <c r="AB2" i="28"/>
  <c r="V2" i="28"/>
  <c r="R2" i="28"/>
  <c r="W2" i="28" s="1"/>
  <c r="X2" i="28" s="1"/>
  <c r="N2" i="28"/>
  <c r="O2" i="28" s="1"/>
  <c r="L2" i="28"/>
  <c r="H2" i="28"/>
  <c r="S2" i="28" l="1"/>
  <c r="T2" i="28" s="1"/>
  <c r="AE2" i="28" s="1"/>
  <c r="AF2" i="28" s="1"/>
  <c r="AD2" i="28"/>
  <c r="AI18" i="21"/>
  <c r="AH18" i="21"/>
  <c r="AI17" i="21"/>
  <c r="AH17" i="21"/>
  <c r="AI16" i="21"/>
  <c r="AH16" i="21"/>
  <c r="AI15" i="21"/>
  <c r="AH15" i="21"/>
  <c r="AI14" i="21"/>
  <c r="AH14" i="21"/>
  <c r="AI13" i="21"/>
  <c r="AH13" i="21"/>
  <c r="AI12" i="21"/>
  <c r="AH12" i="21"/>
  <c r="AI11" i="21"/>
  <c r="AH11" i="21"/>
  <c r="AI10" i="21"/>
  <c r="AH10" i="21"/>
  <c r="AI9" i="21"/>
  <c r="AH9" i="21"/>
  <c r="AI8" i="21"/>
  <c r="AH8" i="21"/>
  <c r="AI7" i="21"/>
  <c r="AH7" i="21"/>
  <c r="AI6" i="21"/>
  <c r="AH6" i="21"/>
  <c r="AI5" i="21"/>
  <c r="AH5" i="21"/>
  <c r="AI4" i="21"/>
  <c r="AH4" i="21"/>
  <c r="AI3" i="21"/>
  <c r="AH3" i="21"/>
  <c r="AI2" i="21"/>
  <c r="AH2" i="21"/>
  <c r="AI2" i="25"/>
  <c r="AH2" i="25"/>
  <c r="AI3" i="24"/>
  <c r="AH3" i="24"/>
  <c r="AI2" i="24"/>
  <c r="AH2" i="24"/>
  <c r="AI2" i="23"/>
  <c r="AH2" i="23"/>
  <c r="AI3" i="22"/>
  <c r="AH3" i="22"/>
  <c r="AI2" i="22"/>
  <c r="AH2" i="22"/>
  <c r="AI2" i="20"/>
  <c r="AH2" i="20"/>
  <c r="AI3" i="19"/>
  <c r="AH3" i="19"/>
  <c r="AI2" i="19"/>
  <c r="AH2" i="19"/>
  <c r="N4" i="27" l="1"/>
  <c r="AI9" i="27"/>
  <c r="AH9" i="27"/>
  <c r="AB9" i="27"/>
  <c r="V9" i="27"/>
  <c r="R9" i="27"/>
  <c r="W9" i="27" s="1"/>
  <c r="X9" i="27" s="1"/>
  <c r="N9" i="27"/>
  <c r="O9" i="27" s="1"/>
  <c r="L9" i="27"/>
  <c r="H9" i="27"/>
  <c r="AI2" i="27"/>
  <c r="AH2" i="27"/>
  <c r="AB2" i="27"/>
  <c r="V2" i="27"/>
  <c r="R2" i="27"/>
  <c r="W2" i="27" s="1"/>
  <c r="X2" i="27" s="1"/>
  <c r="N2" i="27"/>
  <c r="O2" i="27" s="1"/>
  <c r="L2" i="27"/>
  <c r="H2" i="27"/>
  <c r="AI10" i="27"/>
  <c r="AH10" i="27"/>
  <c r="AB10" i="27"/>
  <c r="V10" i="27"/>
  <c r="R10" i="27"/>
  <c r="W10" i="27" s="1"/>
  <c r="X10" i="27" s="1"/>
  <c r="N10" i="27"/>
  <c r="O10" i="27" s="1"/>
  <c r="L10" i="27"/>
  <c r="H10" i="27"/>
  <c r="AI5" i="27"/>
  <c r="AH5" i="27"/>
  <c r="AB5" i="27"/>
  <c r="V5" i="27"/>
  <c r="R5" i="27"/>
  <c r="W5" i="27" s="1"/>
  <c r="X5" i="27" s="1"/>
  <c r="N5" i="27"/>
  <c r="O5" i="27" s="1"/>
  <c r="L5" i="27"/>
  <c r="H5" i="27"/>
  <c r="AI8" i="27"/>
  <c r="AH8" i="27"/>
  <c r="AB8" i="27"/>
  <c r="V8" i="27"/>
  <c r="R8" i="27"/>
  <c r="W8" i="27" s="1"/>
  <c r="X8" i="27" s="1"/>
  <c r="O8" i="27"/>
  <c r="N8" i="27"/>
  <c r="L8" i="27"/>
  <c r="H8" i="27"/>
  <c r="AI6" i="27"/>
  <c r="AH6" i="27"/>
  <c r="AB6" i="27"/>
  <c r="V6" i="27"/>
  <c r="R6" i="27"/>
  <c r="W6" i="27" s="1"/>
  <c r="X6" i="27" s="1"/>
  <c r="N6" i="27"/>
  <c r="O6" i="27" s="1"/>
  <c r="L6" i="27"/>
  <c r="H6" i="27"/>
  <c r="AI4" i="27"/>
  <c r="AH4" i="27"/>
  <c r="AB4" i="27"/>
  <c r="V4" i="27"/>
  <c r="R4" i="27"/>
  <c r="W4" i="27" s="1"/>
  <c r="X4" i="27" s="1"/>
  <c r="O4" i="27"/>
  <c r="L4" i="27"/>
  <c r="H4" i="27"/>
  <c r="AI7" i="27"/>
  <c r="AH7" i="27"/>
  <c r="AB7" i="27"/>
  <c r="V7" i="27"/>
  <c r="R7" i="27"/>
  <c r="W7" i="27" s="1"/>
  <c r="X7" i="27" s="1"/>
  <c r="N7" i="27"/>
  <c r="O7" i="27" s="1"/>
  <c r="L7" i="27"/>
  <c r="H7" i="27"/>
  <c r="AI5" i="26"/>
  <c r="AH5" i="26"/>
  <c r="AB5" i="26"/>
  <c r="V5" i="26"/>
  <c r="R5" i="26"/>
  <c r="S5" i="26" s="1"/>
  <c r="T5" i="26" s="1"/>
  <c r="N5" i="26"/>
  <c r="O5" i="26" s="1"/>
  <c r="L5" i="26"/>
  <c r="H5" i="26"/>
  <c r="AI3" i="26"/>
  <c r="AH3" i="26"/>
  <c r="AB3" i="26"/>
  <c r="V3" i="26"/>
  <c r="R3" i="26"/>
  <c r="S3" i="26" s="1"/>
  <c r="T3" i="26" s="1"/>
  <c r="N3" i="26"/>
  <c r="O3" i="26" s="1"/>
  <c r="L3" i="26"/>
  <c r="H3" i="26"/>
  <c r="AI8" i="26"/>
  <c r="AH8" i="26"/>
  <c r="AB8" i="26"/>
  <c r="V8" i="26"/>
  <c r="R8" i="26"/>
  <c r="S8" i="26" s="1"/>
  <c r="T8" i="26" s="1"/>
  <c r="N8" i="26"/>
  <c r="O8" i="26" s="1"/>
  <c r="L8" i="26"/>
  <c r="H8" i="26"/>
  <c r="AI6" i="26"/>
  <c r="AH6" i="26"/>
  <c r="AB6" i="26"/>
  <c r="V6" i="26"/>
  <c r="R6" i="26"/>
  <c r="S6" i="26" s="1"/>
  <c r="T6" i="26" s="1"/>
  <c r="N6" i="26"/>
  <c r="O6" i="26" s="1"/>
  <c r="L6" i="26"/>
  <c r="H6" i="26"/>
  <c r="AI4" i="26"/>
  <c r="AH4" i="26"/>
  <c r="AB4" i="26"/>
  <c r="V4" i="26"/>
  <c r="R4" i="26"/>
  <c r="S4" i="26" s="1"/>
  <c r="T4" i="26" s="1"/>
  <c r="N4" i="26"/>
  <c r="O4" i="26" s="1"/>
  <c r="L4" i="26"/>
  <c r="H4" i="26"/>
  <c r="AI2" i="26"/>
  <c r="AH2" i="26"/>
  <c r="AB2" i="26"/>
  <c r="V2" i="26"/>
  <c r="R2" i="26"/>
  <c r="S2" i="26" s="1"/>
  <c r="T2" i="26" s="1"/>
  <c r="N2" i="26"/>
  <c r="L2" i="26"/>
  <c r="H2" i="26"/>
  <c r="AI4" i="16"/>
  <c r="AH4" i="16"/>
  <c r="AI3" i="16"/>
  <c r="AH3" i="16"/>
  <c r="AI2" i="16"/>
  <c r="AH2" i="16"/>
  <c r="S5" i="27" l="1"/>
  <c r="T5" i="27" s="1"/>
  <c r="S9" i="27"/>
  <c r="T9" i="27" s="1"/>
  <c r="AE9" i="27" s="1"/>
  <c r="AF9" i="27" s="1"/>
  <c r="AD9" i="27"/>
  <c r="AD2" i="27"/>
  <c r="S2" i="27"/>
  <c r="T2" i="27" s="1"/>
  <c r="AE2" i="27" s="1"/>
  <c r="AF2" i="27" s="1"/>
  <c r="S10" i="27"/>
  <c r="T10" i="27" s="1"/>
  <c r="AE10" i="27" s="1"/>
  <c r="AF10" i="27" s="1"/>
  <c r="AD10" i="27"/>
  <c r="AD5" i="27"/>
  <c r="AE5" i="27"/>
  <c r="S8" i="27"/>
  <c r="T8" i="27" s="1"/>
  <c r="AE8" i="27" s="1"/>
  <c r="AF8" i="27" s="1"/>
  <c r="AD8" i="27"/>
  <c r="AD6" i="27"/>
  <c r="S6" i="27"/>
  <c r="T6" i="27" s="1"/>
  <c r="AE6" i="27" s="1"/>
  <c r="AF6" i="27" s="1"/>
  <c r="S4" i="27"/>
  <c r="T4" i="27" s="1"/>
  <c r="AD4" i="27"/>
  <c r="AD7" i="27"/>
  <c r="S7" i="27"/>
  <c r="T7" i="27" s="1"/>
  <c r="AE7" i="27" s="1"/>
  <c r="AF7" i="27" s="1"/>
  <c r="AE4" i="27"/>
  <c r="AF4" i="27" s="1"/>
  <c r="W2" i="26"/>
  <c r="X2" i="26" s="1"/>
  <c r="AE2" i="26" s="1"/>
  <c r="W8" i="26"/>
  <c r="X8" i="26" s="1"/>
  <c r="AE8" i="26" s="1"/>
  <c r="W5" i="26"/>
  <c r="X5" i="26" s="1"/>
  <c r="AE5" i="26" s="1"/>
  <c r="AD2" i="26"/>
  <c r="AD4" i="26"/>
  <c r="AD6" i="26"/>
  <c r="AD8" i="26"/>
  <c r="AD3" i="26"/>
  <c r="AD5" i="26"/>
  <c r="W4" i="26"/>
  <c r="X4" i="26" s="1"/>
  <c r="AE4" i="26" s="1"/>
  <c r="W6" i="26"/>
  <c r="X6" i="26" s="1"/>
  <c r="AE6" i="26" s="1"/>
  <c r="AF6" i="26" s="1"/>
  <c r="W3" i="26"/>
  <c r="X3" i="26" s="1"/>
  <c r="AE3" i="26" s="1"/>
  <c r="AI8" i="6"/>
  <c r="AI7" i="6"/>
  <c r="AI3" i="6"/>
  <c r="AI10" i="6"/>
  <c r="AI11" i="6"/>
  <c r="AI13" i="6"/>
  <c r="AI5" i="6"/>
  <c r="AI4" i="6"/>
  <c r="AI9" i="6"/>
  <c r="AI6" i="6"/>
  <c r="AI12" i="6"/>
  <c r="AI2" i="6"/>
  <c r="AH8" i="6"/>
  <c r="AH7" i="6"/>
  <c r="AH3" i="6"/>
  <c r="AH10" i="6"/>
  <c r="AH11" i="6"/>
  <c r="AH13" i="6"/>
  <c r="AH5" i="6"/>
  <c r="AH4" i="6"/>
  <c r="AH9" i="6"/>
  <c r="AH6" i="6"/>
  <c r="AH12" i="6"/>
  <c r="AF3" i="26" l="1"/>
  <c r="AF5" i="27"/>
  <c r="AF8" i="26"/>
  <c r="AF4" i="26"/>
  <c r="AF2" i="26"/>
  <c r="AF5" i="26"/>
  <c r="AH2" i="6"/>
  <c r="AB2" i="25" l="1"/>
  <c r="V2" i="25"/>
  <c r="R2" i="25"/>
  <c r="W2" i="25" s="1"/>
  <c r="X2" i="25" s="1"/>
  <c r="O2" i="25"/>
  <c r="N2" i="25"/>
  <c r="L2" i="25"/>
  <c r="H2" i="25"/>
  <c r="S2" i="25" l="1"/>
  <c r="T2" i="25" s="1"/>
  <c r="AD2" i="25"/>
  <c r="AE2" i="25"/>
  <c r="AB3" i="24"/>
  <c r="V3" i="24"/>
  <c r="S3" i="24"/>
  <c r="T3" i="24" s="1"/>
  <c r="R3" i="24"/>
  <c r="W3" i="24" s="1"/>
  <c r="X3" i="24" s="1"/>
  <c r="O3" i="24"/>
  <c r="N3" i="24"/>
  <c r="L3" i="24"/>
  <c r="H3" i="24"/>
  <c r="AD2" i="24"/>
  <c r="AB2" i="24"/>
  <c r="V2" i="24"/>
  <c r="R2" i="24"/>
  <c r="N2" i="24"/>
  <c r="O2" i="24" s="1"/>
  <c r="L2" i="24"/>
  <c r="H2" i="24"/>
  <c r="AB2" i="23"/>
  <c r="V2" i="23"/>
  <c r="R2" i="23"/>
  <c r="W2" i="23" s="1"/>
  <c r="X2" i="23" s="1"/>
  <c r="N2" i="23"/>
  <c r="O2" i="23" s="1"/>
  <c r="L2" i="23"/>
  <c r="H2" i="23"/>
  <c r="AB3" i="22"/>
  <c r="V3" i="22"/>
  <c r="S3" i="22"/>
  <c r="T3" i="22" s="1"/>
  <c r="R3" i="22"/>
  <c r="W3" i="22" s="1"/>
  <c r="X3" i="22" s="1"/>
  <c r="N3" i="22"/>
  <c r="O3" i="22" s="1"/>
  <c r="L3" i="22"/>
  <c r="H3" i="22"/>
  <c r="AD2" i="22"/>
  <c r="AB2" i="22"/>
  <c r="V2" i="22"/>
  <c r="R2" i="22"/>
  <c r="N2" i="22"/>
  <c r="O2" i="22" s="1"/>
  <c r="L2" i="22"/>
  <c r="H2" i="22"/>
  <c r="AB42" i="21"/>
  <c r="V42" i="21"/>
  <c r="R42" i="21"/>
  <c r="W42" i="21" s="1"/>
  <c r="X42" i="21" s="1"/>
  <c r="N42" i="21"/>
  <c r="O42" i="21" s="1"/>
  <c r="L42" i="21"/>
  <c r="H42" i="21"/>
  <c r="AB41" i="21"/>
  <c r="V41" i="21"/>
  <c r="R41" i="21"/>
  <c r="W41" i="21" s="1"/>
  <c r="X41" i="21" s="1"/>
  <c r="N41" i="21"/>
  <c r="O41" i="21" s="1"/>
  <c r="L41" i="21"/>
  <c r="H41" i="21"/>
  <c r="AB40" i="21"/>
  <c r="V40" i="21"/>
  <c r="R40" i="21"/>
  <c r="N40" i="21"/>
  <c r="O40" i="21" s="1"/>
  <c r="L40" i="21"/>
  <c r="H40" i="21"/>
  <c r="AB39" i="21"/>
  <c r="V39" i="21"/>
  <c r="R39" i="21"/>
  <c r="W39" i="21" s="1"/>
  <c r="X39" i="21" s="1"/>
  <c r="N39" i="21"/>
  <c r="O39" i="21" s="1"/>
  <c r="L39" i="21"/>
  <c r="H39" i="21"/>
  <c r="AB38" i="21"/>
  <c r="V38" i="21"/>
  <c r="R38" i="21"/>
  <c r="W38" i="21" s="1"/>
  <c r="X38" i="21" s="1"/>
  <c r="N38" i="21"/>
  <c r="O38" i="21" s="1"/>
  <c r="L38" i="21"/>
  <c r="H38" i="21"/>
  <c r="AB37" i="21"/>
  <c r="V37" i="21"/>
  <c r="R37" i="21"/>
  <c r="W37" i="21" s="1"/>
  <c r="X37" i="21" s="1"/>
  <c r="N37" i="21"/>
  <c r="O37" i="21" s="1"/>
  <c r="L37" i="21"/>
  <c r="H37" i="21"/>
  <c r="AB36" i="21"/>
  <c r="V36" i="21"/>
  <c r="R36" i="21"/>
  <c r="N36" i="21"/>
  <c r="O36" i="21" s="1"/>
  <c r="L36" i="21"/>
  <c r="H36" i="21"/>
  <c r="AB35" i="21"/>
  <c r="W35" i="21"/>
  <c r="X35" i="21" s="1"/>
  <c r="V35" i="21"/>
  <c r="R35" i="21"/>
  <c r="N35" i="21"/>
  <c r="O35" i="21" s="1"/>
  <c r="L35" i="21"/>
  <c r="H35" i="21"/>
  <c r="AB34" i="21"/>
  <c r="V34" i="21"/>
  <c r="R34" i="21"/>
  <c r="W34" i="21" s="1"/>
  <c r="X34" i="21" s="1"/>
  <c r="N34" i="21"/>
  <c r="O34" i="21" s="1"/>
  <c r="L34" i="21"/>
  <c r="H34" i="21"/>
  <c r="AB33" i="21"/>
  <c r="W33" i="21"/>
  <c r="X33" i="21" s="1"/>
  <c r="V33" i="21"/>
  <c r="R33" i="21"/>
  <c r="N33" i="21"/>
  <c r="O33" i="21" s="1"/>
  <c r="L33" i="21"/>
  <c r="H33" i="21"/>
  <c r="AB32" i="21"/>
  <c r="V32" i="21"/>
  <c r="R32" i="21"/>
  <c r="N32" i="21"/>
  <c r="O32" i="21" s="1"/>
  <c r="L32" i="21"/>
  <c r="H32" i="21"/>
  <c r="AB31" i="21"/>
  <c r="V31" i="21"/>
  <c r="R31" i="21"/>
  <c r="W31" i="21" s="1"/>
  <c r="X31" i="21" s="1"/>
  <c r="N31" i="21"/>
  <c r="O31" i="21" s="1"/>
  <c r="L31" i="21"/>
  <c r="H31" i="21"/>
  <c r="AB30" i="21"/>
  <c r="V30" i="21"/>
  <c r="R30" i="21"/>
  <c r="W30" i="21" s="1"/>
  <c r="X30" i="21" s="1"/>
  <c r="N30" i="21"/>
  <c r="O30" i="21" s="1"/>
  <c r="L30" i="21"/>
  <c r="H30" i="21"/>
  <c r="AB29" i="21"/>
  <c r="V29" i="21"/>
  <c r="R29" i="21"/>
  <c r="W29" i="21" s="1"/>
  <c r="X29" i="21" s="1"/>
  <c r="N29" i="21"/>
  <c r="O29" i="21" s="1"/>
  <c r="L29" i="21"/>
  <c r="H29" i="21"/>
  <c r="AB28" i="21"/>
  <c r="V28" i="21"/>
  <c r="R28" i="21"/>
  <c r="N28" i="21"/>
  <c r="O28" i="21" s="1"/>
  <c r="L28" i="21"/>
  <c r="H28" i="21"/>
  <c r="AB27" i="21"/>
  <c r="W27" i="21"/>
  <c r="X27" i="21" s="1"/>
  <c r="V27" i="21"/>
  <c r="R27" i="21"/>
  <c r="N27" i="21"/>
  <c r="O27" i="21" s="1"/>
  <c r="L27" i="21"/>
  <c r="H27" i="21"/>
  <c r="AB26" i="21"/>
  <c r="V26" i="21"/>
  <c r="R26" i="21"/>
  <c r="W26" i="21" s="1"/>
  <c r="X26" i="21" s="1"/>
  <c r="N26" i="21"/>
  <c r="O26" i="21" s="1"/>
  <c r="L26" i="21"/>
  <c r="H26" i="21"/>
  <c r="AB25" i="21"/>
  <c r="W25" i="21"/>
  <c r="X25" i="21" s="1"/>
  <c r="V25" i="21"/>
  <c r="R25" i="21"/>
  <c r="N25" i="21"/>
  <c r="O25" i="21" s="1"/>
  <c r="L25" i="21"/>
  <c r="H25" i="21"/>
  <c r="AB24" i="21"/>
  <c r="V24" i="21"/>
  <c r="R24" i="21"/>
  <c r="N24" i="21"/>
  <c r="O24" i="21" s="1"/>
  <c r="L24" i="21"/>
  <c r="H24" i="21"/>
  <c r="AB23" i="21"/>
  <c r="V23" i="21"/>
  <c r="R23" i="21"/>
  <c r="W23" i="21" s="1"/>
  <c r="X23" i="21" s="1"/>
  <c r="N23" i="21"/>
  <c r="O23" i="21" s="1"/>
  <c r="L23" i="21"/>
  <c r="H23" i="21"/>
  <c r="AB22" i="21"/>
  <c r="V22" i="21"/>
  <c r="R22" i="21"/>
  <c r="W22" i="21" s="1"/>
  <c r="X22" i="21" s="1"/>
  <c r="N22" i="21"/>
  <c r="O22" i="21" s="1"/>
  <c r="L22" i="21"/>
  <c r="H22" i="21"/>
  <c r="AB21" i="21"/>
  <c r="W21" i="21"/>
  <c r="X21" i="21" s="1"/>
  <c r="V21" i="21"/>
  <c r="R21" i="21"/>
  <c r="N21" i="21"/>
  <c r="O21" i="21" s="1"/>
  <c r="L21" i="21"/>
  <c r="H21" i="21"/>
  <c r="AB20" i="21"/>
  <c r="V20" i="21"/>
  <c r="R20" i="21"/>
  <c r="N20" i="21"/>
  <c r="O20" i="21" s="1"/>
  <c r="L20" i="21"/>
  <c r="H20" i="21"/>
  <c r="AB19" i="21"/>
  <c r="W19" i="21"/>
  <c r="X19" i="21" s="1"/>
  <c r="V19" i="21"/>
  <c r="R19" i="21"/>
  <c r="N19" i="21"/>
  <c r="O19" i="21" s="1"/>
  <c r="L19" i="21"/>
  <c r="H19" i="21"/>
  <c r="AB18" i="21"/>
  <c r="V18" i="21"/>
  <c r="R18" i="21"/>
  <c r="W18" i="21" s="1"/>
  <c r="X18" i="21" s="1"/>
  <c r="N18" i="21"/>
  <c r="O18" i="21" s="1"/>
  <c r="L18" i="21"/>
  <c r="H18" i="21"/>
  <c r="AB17" i="21"/>
  <c r="V17" i="21"/>
  <c r="R17" i="21"/>
  <c r="W17" i="21" s="1"/>
  <c r="X17" i="21" s="1"/>
  <c r="N17" i="21"/>
  <c r="O17" i="21" s="1"/>
  <c r="L17" i="21"/>
  <c r="H17" i="21"/>
  <c r="AB16" i="21"/>
  <c r="V16" i="21"/>
  <c r="R16" i="21"/>
  <c r="N16" i="21"/>
  <c r="O16" i="21" s="1"/>
  <c r="L16" i="21"/>
  <c r="H16" i="21"/>
  <c r="AB15" i="21"/>
  <c r="V15" i="21"/>
  <c r="R15" i="21"/>
  <c r="W15" i="21" s="1"/>
  <c r="X15" i="21" s="1"/>
  <c r="N15" i="21"/>
  <c r="O15" i="21" s="1"/>
  <c r="L15" i="21"/>
  <c r="H15" i="21"/>
  <c r="AB14" i="21"/>
  <c r="V14" i="21"/>
  <c r="R14" i="21"/>
  <c r="W14" i="21" s="1"/>
  <c r="X14" i="21" s="1"/>
  <c r="N14" i="21"/>
  <c r="O14" i="21" s="1"/>
  <c r="L14" i="21"/>
  <c r="H14" i="21"/>
  <c r="AB13" i="21"/>
  <c r="W13" i="21"/>
  <c r="X13" i="21" s="1"/>
  <c r="V13" i="21"/>
  <c r="R13" i="21"/>
  <c r="N13" i="21"/>
  <c r="O13" i="21" s="1"/>
  <c r="L13" i="21"/>
  <c r="H13" i="21"/>
  <c r="AB12" i="21"/>
  <c r="V12" i="21"/>
  <c r="R12" i="21"/>
  <c r="N12" i="21"/>
  <c r="O12" i="21" s="1"/>
  <c r="L12" i="21"/>
  <c r="H12" i="21"/>
  <c r="AB11" i="21"/>
  <c r="W11" i="21"/>
  <c r="X11" i="21" s="1"/>
  <c r="V11" i="21"/>
  <c r="R11" i="21"/>
  <c r="N11" i="21"/>
  <c r="O11" i="21" s="1"/>
  <c r="L11" i="21"/>
  <c r="H11" i="21"/>
  <c r="AB10" i="21"/>
  <c r="V10" i="21"/>
  <c r="R10" i="21"/>
  <c r="W10" i="21" s="1"/>
  <c r="X10" i="21" s="1"/>
  <c r="N10" i="21"/>
  <c r="O10" i="21" s="1"/>
  <c r="L10" i="21"/>
  <c r="H10" i="21"/>
  <c r="AB9" i="21"/>
  <c r="V9" i="21"/>
  <c r="R9" i="21"/>
  <c r="W9" i="21" s="1"/>
  <c r="X9" i="21" s="1"/>
  <c r="N9" i="21"/>
  <c r="O9" i="21" s="1"/>
  <c r="L9" i="21"/>
  <c r="H9" i="21"/>
  <c r="AB8" i="21"/>
  <c r="V8" i="21"/>
  <c r="R8" i="21"/>
  <c r="W8" i="21" s="1"/>
  <c r="X8" i="21" s="1"/>
  <c r="N8" i="21"/>
  <c r="O8" i="21" s="1"/>
  <c r="L8" i="21"/>
  <c r="H8" i="21"/>
  <c r="AD7" i="21"/>
  <c r="AB7" i="21"/>
  <c r="V7" i="21"/>
  <c r="R7" i="21"/>
  <c r="N7" i="21"/>
  <c r="O7" i="21" s="1"/>
  <c r="L7" i="21"/>
  <c r="H7" i="21"/>
  <c r="AB6" i="21"/>
  <c r="V6" i="21"/>
  <c r="R6" i="21"/>
  <c r="W6" i="21" s="1"/>
  <c r="X6" i="21" s="1"/>
  <c r="N6" i="21"/>
  <c r="O6" i="21" s="1"/>
  <c r="L6" i="21"/>
  <c r="H6" i="21"/>
  <c r="AD5" i="21"/>
  <c r="AB5" i="21"/>
  <c r="V5" i="21"/>
  <c r="R5" i="21"/>
  <c r="N5" i="21"/>
  <c r="O5" i="21" s="1"/>
  <c r="L5" i="21"/>
  <c r="H5" i="21"/>
  <c r="AB4" i="21"/>
  <c r="V4" i="21"/>
  <c r="R4" i="21"/>
  <c r="W4" i="21" s="1"/>
  <c r="X4" i="21" s="1"/>
  <c r="N4" i="21"/>
  <c r="O4" i="21" s="1"/>
  <c r="L4" i="21"/>
  <c r="H4" i="21"/>
  <c r="AB3" i="21"/>
  <c r="V3" i="21"/>
  <c r="R3" i="21"/>
  <c r="AD3" i="21" s="1"/>
  <c r="N3" i="21"/>
  <c r="O3" i="21" s="1"/>
  <c r="L3" i="21"/>
  <c r="H3" i="21"/>
  <c r="AB2" i="21"/>
  <c r="V2" i="21"/>
  <c r="S2" i="21"/>
  <c r="T2" i="21" s="1"/>
  <c r="R2" i="21"/>
  <c r="W2" i="21" s="1"/>
  <c r="X2" i="21" s="1"/>
  <c r="O2" i="21"/>
  <c r="N2" i="21"/>
  <c r="L2" i="21"/>
  <c r="H2" i="21"/>
  <c r="AB2" i="20"/>
  <c r="V2" i="20"/>
  <c r="R2" i="20"/>
  <c r="AD2" i="20" s="1"/>
  <c r="N2" i="20"/>
  <c r="O2" i="20" s="1"/>
  <c r="L2" i="20"/>
  <c r="H2" i="20"/>
  <c r="AB3" i="19"/>
  <c r="V3" i="19"/>
  <c r="R3" i="19"/>
  <c r="W3" i="19" s="1"/>
  <c r="X3" i="19" s="1"/>
  <c r="N3" i="19"/>
  <c r="O3" i="19" s="1"/>
  <c r="L3" i="19"/>
  <c r="H3" i="19"/>
  <c r="AB2" i="19"/>
  <c r="V2" i="19"/>
  <c r="R2" i="19"/>
  <c r="S2" i="19" s="1"/>
  <c r="T2" i="19" s="1"/>
  <c r="O2" i="19"/>
  <c r="N2" i="19"/>
  <c r="L2" i="19"/>
  <c r="H2" i="19"/>
  <c r="AB4" i="16"/>
  <c r="V4" i="16"/>
  <c r="R4" i="16"/>
  <c r="W4" i="16" s="1"/>
  <c r="X4" i="16" s="1"/>
  <c r="N4" i="16"/>
  <c r="O4" i="16" s="1"/>
  <c r="L4" i="16"/>
  <c r="H4" i="16"/>
  <c r="AB3" i="16"/>
  <c r="V3" i="16"/>
  <c r="R3" i="16"/>
  <c r="W3" i="16" s="1"/>
  <c r="X3" i="16" s="1"/>
  <c r="N3" i="16"/>
  <c r="O3" i="16" s="1"/>
  <c r="L3" i="16"/>
  <c r="H3" i="16"/>
  <c r="AB2" i="16"/>
  <c r="V2" i="16"/>
  <c r="R2" i="16"/>
  <c r="W2" i="16" s="1"/>
  <c r="X2" i="16" s="1"/>
  <c r="N2" i="16"/>
  <c r="O2" i="16" s="1"/>
  <c r="L2" i="16"/>
  <c r="H2" i="16"/>
  <c r="H2" i="6"/>
  <c r="L2" i="6"/>
  <c r="N2" i="6"/>
  <c r="R2" i="6"/>
  <c r="S2" i="6" s="1"/>
  <c r="T2" i="6" s="1"/>
  <c r="V2" i="6"/>
  <c r="AB2" i="6"/>
  <c r="H8" i="6"/>
  <c r="L8" i="6"/>
  <c r="N8" i="6"/>
  <c r="O8" i="6" s="1"/>
  <c r="R8" i="6"/>
  <c r="S8" i="6" s="1"/>
  <c r="T8" i="6" s="1"/>
  <c r="V8" i="6"/>
  <c r="AB8" i="6"/>
  <c r="H7" i="6"/>
  <c r="L7" i="6"/>
  <c r="N7" i="6"/>
  <c r="O7" i="6" s="1"/>
  <c r="R7" i="6"/>
  <c r="AD7" i="6" s="1"/>
  <c r="V7" i="6"/>
  <c r="AB7" i="6"/>
  <c r="H3" i="6"/>
  <c r="L3" i="6"/>
  <c r="N3" i="6"/>
  <c r="O3" i="6" s="1"/>
  <c r="R3" i="6"/>
  <c r="AD3" i="6" s="1"/>
  <c r="V3" i="6"/>
  <c r="AB3" i="6"/>
  <c r="H10" i="6"/>
  <c r="L10" i="6"/>
  <c r="N10" i="6"/>
  <c r="O10" i="6" s="1"/>
  <c r="R10" i="6"/>
  <c r="S10" i="6" s="1"/>
  <c r="T10" i="6" s="1"/>
  <c r="V10" i="6"/>
  <c r="AB10" i="6"/>
  <c r="H11" i="6"/>
  <c r="L11" i="6"/>
  <c r="N11" i="6"/>
  <c r="O11" i="6" s="1"/>
  <c r="R11" i="6"/>
  <c r="S11" i="6" s="1"/>
  <c r="T11" i="6" s="1"/>
  <c r="V11" i="6"/>
  <c r="AB11" i="6"/>
  <c r="H13" i="6"/>
  <c r="L13" i="6"/>
  <c r="N13" i="6"/>
  <c r="O13" i="6" s="1"/>
  <c r="R13" i="6"/>
  <c r="AD13" i="6" s="1"/>
  <c r="V13" i="6"/>
  <c r="AB13" i="6"/>
  <c r="H5" i="6"/>
  <c r="L5" i="6"/>
  <c r="N5" i="6"/>
  <c r="O5" i="6" s="1"/>
  <c r="R5" i="6"/>
  <c r="AD5" i="6" s="1"/>
  <c r="V5" i="6"/>
  <c r="AB5" i="6"/>
  <c r="H4" i="6"/>
  <c r="L4" i="6"/>
  <c r="N4" i="6"/>
  <c r="O4" i="6" s="1"/>
  <c r="R4" i="6"/>
  <c r="AD4" i="6" s="1"/>
  <c r="V4" i="6"/>
  <c r="AB4" i="6"/>
  <c r="H9" i="6"/>
  <c r="L9" i="6"/>
  <c r="N9" i="6"/>
  <c r="O9" i="6" s="1"/>
  <c r="R9" i="6"/>
  <c r="S9" i="6" s="1"/>
  <c r="T9" i="6" s="1"/>
  <c r="V9" i="6"/>
  <c r="AB9" i="6"/>
  <c r="H6" i="6"/>
  <c r="L6" i="6"/>
  <c r="N6" i="6"/>
  <c r="O6" i="6" s="1"/>
  <c r="R6" i="6"/>
  <c r="AD6" i="6" s="1"/>
  <c r="V6" i="6"/>
  <c r="AB6" i="6"/>
  <c r="H12" i="6"/>
  <c r="L12" i="6"/>
  <c r="N12" i="6"/>
  <c r="O12" i="6" s="1"/>
  <c r="R12" i="6"/>
  <c r="AD12" i="6" s="1"/>
  <c r="V12" i="6"/>
  <c r="AB12" i="6"/>
  <c r="AD11" i="6" l="1"/>
  <c r="S3" i="19"/>
  <c r="T3" i="19" s="1"/>
  <c r="W11" i="6"/>
  <c r="X11" i="6" s="1"/>
  <c r="S4" i="21"/>
  <c r="T4" i="21" s="1"/>
  <c r="S8" i="21"/>
  <c r="T8" i="21" s="1"/>
  <c r="S6" i="21"/>
  <c r="T6" i="21" s="1"/>
  <c r="AD8" i="6"/>
  <c r="W8" i="6"/>
  <c r="X8" i="6" s="1"/>
  <c r="S2" i="23"/>
  <c r="T2" i="23" s="1"/>
  <c r="AF2" i="25"/>
  <c r="S3" i="16"/>
  <c r="T3" i="16" s="1"/>
  <c r="AD4" i="16"/>
  <c r="S3" i="6"/>
  <c r="T3" i="6" s="1"/>
  <c r="S4" i="16"/>
  <c r="T4" i="16" s="1"/>
  <c r="AE4" i="16" s="1"/>
  <c r="W2" i="20"/>
  <c r="X2" i="20" s="1"/>
  <c r="S2" i="20"/>
  <c r="T2" i="20" s="1"/>
  <c r="W5" i="21"/>
  <c r="X5" i="21" s="1"/>
  <c r="S5" i="21"/>
  <c r="T5" i="21" s="1"/>
  <c r="W3" i="21"/>
  <c r="X3" i="21" s="1"/>
  <c r="S3" i="21"/>
  <c r="T3" i="21" s="1"/>
  <c r="AE3" i="21" s="1"/>
  <c r="AF3" i="21" s="1"/>
  <c r="AD2" i="16"/>
  <c r="S2" i="16"/>
  <c r="T2" i="16" s="1"/>
  <c r="AE2" i="16" s="1"/>
  <c r="AD3" i="16"/>
  <c r="W7" i="21"/>
  <c r="X7" i="21" s="1"/>
  <c r="AE7" i="21" s="1"/>
  <c r="AF7" i="21" s="1"/>
  <c r="S7" i="21"/>
  <c r="T7" i="21" s="1"/>
  <c r="W2" i="22"/>
  <c r="X2" i="22" s="1"/>
  <c r="S2" i="22"/>
  <c r="T2" i="22" s="1"/>
  <c r="W2" i="24"/>
  <c r="X2" i="24" s="1"/>
  <c r="S2" i="24"/>
  <c r="T2" i="24" s="1"/>
  <c r="AE2" i="24" s="1"/>
  <c r="AF2" i="24" s="1"/>
  <c r="AD2" i="21"/>
  <c r="AD6" i="21"/>
  <c r="AD3" i="24"/>
  <c r="AD4" i="21"/>
  <c r="AD8" i="21"/>
  <c r="AD3" i="22"/>
  <c r="AD2" i="23"/>
  <c r="AE3" i="24"/>
  <c r="AE2" i="23"/>
  <c r="AF2" i="23" s="1"/>
  <c r="AE2" i="22"/>
  <c r="AF2" i="22" s="1"/>
  <c r="AE3" i="22"/>
  <c r="AE4" i="21"/>
  <c r="AF4" i="21" s="1"/>
  <c r="AE8" i="21"/>
  <c r="AF8" i="21" s="1"/>
  <c r="AE2" i="21"/>
  <c r="AE6" i="21"/>
  <c r="AF6" i="21" s="1"/>
  <c r="S12" i="21"/>
  <c r="T12" i="21" s="1"/>
  <c r="AD12" i="21"/>
  <c r="S16" i="21"/>
  <c r="T16" i="21" s="1"/>
  <c r="AD16" i="21"/>
  <c r="S20" i="21"/>
  <c r="T20" i="21" s="1"/>
  <c r="AD20" i="21"/>
  <c r="S24" i="21"/>
  <c r="T24" i="21" s="1"/>
  <c r="AD24" i="21"/>
  <c r="S28" i="21"/>
  <c r="T28" i="21" s="1"/>
  <c r="AD28" i="21"/>
  <c r="S32" i="21"/>
  <c r="T32" i="21" s="1"/>
  <c r="AD32" i="21"/>
  <c r="S36" i="21"/>
  <c r="T36" i="21" s="1"/>
  <c r="AD36" i="21"/>
  <c r="S40" i="21"/>
  <c r="T40" i="21" s="1"/>
  <c r="AD40" i="21"/>
  <c r="AD9" i="21"/>
  <c r="S9" i="21"/>
  <c r="T9" i="21" s="1"/>
  <c r="AE9" i="21" s="1"/>
  <c r="AD13" i="21"/>
  <c r="S13" i="21"/>
  <c r="T13" i="21" s="1"/>
  <c r="AE13" i="21" s="1"/>
  <c r="AD17" i="21"/>
  <c r="S17" i="21"/>
  <c r="T17" i="21" s="1"/>
  <c r="AE17" i="21" s="1"/>
  <c r="AD21" i="21"/>
  <c r="S21" i="21"/>
  <c r="T21" i="21" s="1"/>
  <c r="AE21" i="21" s="1"/>
  <c r="AD25" i="21"/>
  <c r="S25" i="21"/>
  <c r="T25" i="21" s="1"/>
  <c r="AE25" i="21" s="1"/>
  <c r="AF25" i="21" s="1"/>
  <c r="AD29" i="21"/>
  <c r="S29" i="21"/>
  <c r="T29" i="21" s="1"/>
  <c r="AE29" i="21" s="1"/>
  <c r="AD33" i="21"/>
  <c r="S33" i="21"/>
  <c r="T33" i="21" s="1"/>
  <c r="AE33" i="21" s="1"/>
  <c r="AF33" i="21" s="1"/>
  <c r="AD37" i="21"/>
  <c r="S37" i="21"/>
  <c r="T37" i="21" s="1"/>
  <c r="AE37" i="21" s="1"/>
  <c r="AD41" i="21"/>
  <c r="S41" i="21"/>
  <c r="T41" i="21" s="1"/>
  <c r="AE41" i="21" s="1"/>
  <c r="AF41" i="21" s="1"/>
  <c r="S10" i="21"/>
  <c r="T10" i="21" s="1"/>
  <c r="AE10" i="21" s="1"/>
  <c r="AD10" i="21"/>
  <c r="S14" i="21"/>
  <c r="T14" i="21" s="1"/>
  <c r="AE14" i="21" s="1"/>
  <c r="AD14" i="21"/>
  <c r="S18" i="21"/>
  <c r="T18" i="21" s="1"/>
  <c r="AE18" i="21" s="1"/>
  <c r="AD18" i="21"/>
  <c r="S22" i="21"/>
  <c r="T22" i="21" s="1"/>
  <c r="AE22" i="21" s="1"/>
  <c r="AD22" i="21"/>
  <c r="S26" i="21"/>
  <c r="T26" i="21" s="1"/>
  <c r="AE26" i="21" s="1"/>
  <c r="AD26" i="21"/>
  <c r="S30" i="21"/>
  <c r="T30" i="21" s="1"/>
  <c r="AE30" i="21" s="1"/>
  <c r="AF30" i="21" s="1"/>
  <c r="AD30" i="21"/>
  <c r="S34" i="21"/>
  <c r="T34" i="21" s="1"/>
  <c r="AE34" i="21" s="1"/>
  <c r="AD34" i="21"/>
  <c r="S38" i="21"/>
  <c r="T38" i="21" s="1"/>
  <c r="AE38" i="21" s="1"/>
  <c r="AF38" i="21" s="1"/>
  <c r="AD38" i="21"/>
  <c r="S42" i="21"/>
  <c r="T42" i="21" s="1"/>
  <c r="AE42" i="21" s="1"/>
  <c r="AD42" i="21"/>
  <c r="AD11" i="21"/>
  <c r="S11" i="21"/>
  <c r="T11" i="21" s="1"/>
  <c r="AE11" i="21" s="1"/>
  <c r="W12" i="21"/>
  <c r="X12" i="21" s="1"/>
  <c r="AE12" i="21" s="1"/>
  <c r="AF12" i="21" s="1"/>
  <c r="AD15" i="21"/>
  <c r="S15" i="21"/>
  <c r="T15" i="21" s="1"/>
  <c r="AE15" i="21" s="1"/>
  <c r="AF15" i="21" s="1"/>
  <c r="W16" i="21"/>
  <c r="X16" i="21" s="1"/>
  <c r="AD19" i="21"/>
  <c r="S19" i="21"/>
  <c r="T19" i="21" s="1"/>
  <c r="AE19" i="21" s="1"/>
  <c r="W20" i="21"/>
  <c r="X20" i="21" s="1"/>
  <c r="AE20" i="21" s="1"/>
  <c r="AD23" i="21"/>
  <c r="S23" i="21"/>
  <c r="T23" i="21" s="1"/>
  <c r="AE23" i="21" s="1"/>
  <c r="AF23" i="21" s="1"/>
  <c r="W24" i="21"/>
  <c r="X24" i="21" s="1"/>
  <c r="AD27" i="21"/>
  <c r="S27" i="21"/>
  <c r="T27" i="21" s="1"/>
  <c r="AE27" i="21" s="1"/>
  <c r="W28" i="21"/>
  <c r="X28" i="21" s="1"/>
  <c r="AE28" i="21" s="1"/>
  <c r="AF28" i="21" s="1"/>
  <c r="AD31" i="21"/>
  <c r="S31" i="21"/>
  <c r="T31" i="21" s="1"/>
  <c r="AE31" i="21" s="1"/>
  <c r="AF31" i="21" s="1"/>
  <c r="W32" i="21"/>
  <c r="X32" i="21" s="1"/>
  <c r="AD35" i="21"/>
  <c r="S35" i="21"/>
  <c r="T35" i="21" s="1"/>
  <c r="AE35" i="21" s="1"/>
  <c r="W36" i="21"/>
  <c r="X36" i="21" s="1"/>
  <c r="AE36" i="21" s="1"/>
  <c r="AD39" i="21"/>
  <c r="S39" i="21"/>
  <c r="T39" i="21" s="1"/>
  <c r="AE39" i="21" s="1"/>
  <c r="AF39" i="21" s="1"/>
  <c r="W40" i="21"/>
  <c r="X40" i="21" s="1"/>
  <c r="AD2" i="19"/>
  <c r="W2" i="19"/>
  <c r="X2" i="19" s="1"/>
  <c r="AE2" i="19" s="1"/>
  <c r="AE3" i="19"/>
  <c r="AD3" i="19"/>
  <c r="AE3" i="16"/>
  <c r="AF3" i="16" s="1"/>
  <c r="W3" i="6"/>
  <c r="X3" i="6" s="1"/>
  <c r="AD10" i="6"/>
  <c r="AD9" i="6"/>
  <c r="W9" i="6"/>
  <c r="X9" i="6" s="1"/>
  <c r="AE9" i="6" s="1"/>
  <c r="W4" i="6"/>
  <c r="X4" i="6" s="1"/>
  <c r="S12" i="6"/>
  <c r="T12" i="6" s="1"/>
  <c r="W10" i="6"/>
  <c r="X10" i="6" s="1"/>
  <c r="AE10" i="6" s="1"/>
  <c r="W12" i="6"/>
  <c r="X12" i="6" s="1"/>
  <c r="AD2" i="6"/>
  <c r="AE8" i="6"/>
  <c r="AF8" i="6" s="1"/>
  <c r="W6" i="6"/>
  <c r="X6" i="6" s="1"/>
  <c r="S4" i="6"/>
  <c r="T4" i="6" s="1"/>
  <c r="W5" i="6"/>
  <c r="X5" i="6" s="1"/>
  <c r="W13" i="6"/>
  <c r="X13" i="6" s="1"/>
  <c r="W2" i="6"/>
  <c r="X2" i="6" s="1"/>
  <c r="AE2" i="6" s="1"/>
  <c r="S5" i="6"/>
  <c r="T5" i="6" s="1"/>
  <c r="AE11" i="6"/>
  <c r="AF11" i="6" s="1"/>
  <c r="W7" i="6"/>
  <c r="X7" i="6" s="1"/>
  <c r="S6" i="6"/>
  <c r="T6" i="6" s="1"/>
  <c r="S13" i="6"/>
  <c r="T13" i="6" s="1"/>
  <c r="S7" i="6"/>
  <c r="T7" i="6" s="1"/>
  <c r="AF9" i="6" l="1"/>
  <c r="AE7" i="6"/>
  <c r="AF7" i="6" s="1"/>
  <c r="AF10" i="6"/>
  <c r="AE2" i="20"/>
  <c r="AF2" i="20" s="1"/>
  <c r="AF4" i="16"/>
  <c r="AF3" i="22"/>
  <c r="AE5" i="21"/>
  <c r="AF5" i="21" s="1"/>
  <c r="AE3" i="6"/>
  <c r="AF3" i="6" s="1"/>
  <c r="AF2" i="16"/>
  <c r="AE32" i="21"/>
  <c r="AF32" i="21" s="1"/>
  <c r="AF27" i="21"/>
  <c r="AE16" i="21"/>
  <c r="AF16" i="21" s="1"/>
  <c r="AF11" i="21"/>
  <c r="AF17" i="21"/>
  <c r="AF9" i="21"/>
  <c r="AF22" i="21"/>
  <c r="AF14" i="21"/>
  <c r="AF3" i="24"/>
  <c r="AE40" i="21"/>
  <c r="AF40" i="21" s="1"/>
  <c r="AF35" i="21"/>
  <c r="AE24" i="21"/>
  <c r="AF24" i="21" s="1"/>
  <c r="AF19" i="21"/>
  <c r="AF37" i="21"/>
  <c r="AF29" i="21"/>
  <c r="AF21" i="21"/>
  <c r="AF13" i="21"/>
  <c r="AF2" i="21"/>
  <c r="AF42" i="21"/>
  <c r="AF26" i="21"/>
  <c r="AF10" i="21"/>
  <c r="AF36" i="21"/>
  <c r="AF34" i="21"/>
  <c r="AF18" i="21"/>
  <c r="AF20" i="21"/>
  <c r="AF3" i="19"/>
  <c r="AF2" i="19"/>
  <c r="AE5" i="6"/>
  <c r="AF5" i="6" s="1"/>
  <c r="AE4" i="6"/>
  <c r="AF4" i="6" s="1"/>
  <c r="AE12" i="6"/>
  <c r="AF12" i="6" s="1"/>
  <c r="AF2" i="6"/>
  <c r="AE13" i="6"/>
  <c r="AF13" i="6" s="1"/>
  <c r="AE6" i="6"/>
  <c r="AF6" i="6" s="1"/>
</calcChain>
</file>

<file path=xl/sharedStrings.xml><?xml version="1.0" encoding="utf-8"?>
<sst xmlns="http://schemas.openxmlformats.org/spreadsheetml/2006/main" count="703" uniqueCount="144">
  <si>
    <t>Entrant</t>
  </si>
  <si>
    <t>State</t>
  </si>
  <si>
    <t>Tree I.D.</t>
  </si>
  <si>
    <t>Kind</t>
  </si>
  <si>
    <t>Cultivar</t>
  </si>
  <si>
    <t>Size Grade</t>
  </si>
  <si>
    <t>Defective Nuts</t>
  </si>
  <si>
    <t>Seal Grade</t>
  </si>
  <si>
    <t>Usable Nuts</t>
  </si>
  <si>
    <t>Usable Grade</t>
  </si>
  <si>
    <t>Sample Weight</t>
  </si>
  <si>
    <t>Grams Per Nut</t>
  </si>
  <si>
    <t>Piece Grade</t>
  </si>
  <si>
    <t>Kernal Wt./Nut</t>
  </si>
  <si>
    <t>Nonshrivel Grade</t>
  </si>
  <si>
    <t>Percent Kernal</t>
  </si>
  <si>
    <t>Total Grade</t>
  </si>
  <si>
    <t>Final Score</t>
  </si>
  <si>
    <t>Total Kernal Wt</t>
  </si>
  <si>
    <t>First Crack</t>
  </si>
  <si>
    <t>Second Crack</t>
  </si>
  <si>
    <t xml:space="preserve"> Percent 1st Crack</t>
  </si>
  <si>
    <t>Separation Grade</t>
  </si>
  <si>
    <t>Kernal Size Grd</t>
  </si>
  <si>
    <t>1/2's&amp;1/4's Nonshr</t>
  </si>
  <si>
    <t>MI</t>
  </si>
  <si>
    <t>Tom Latterner</t>
  </si>
  <si>
    <t>Foxy</t>
  </si>
  <si>
    <t>Wild</t>
  </si>
  <si>
    <t>No. Kernels 1/2's or 1/4's</t>
  </si>
  <si>
    <t>Vein Grade 1=0 veins, 3=Lots</t>
  </si>
  <si>
    <t>Taste Grade 1=High, 2=Okay, 3=Low</t>
  </si>
  <si>
    <t>Color Grade 1=Light, 3 Black</t>
  </si>
  <si>
    <t>Appear. Grade 1=Good, 2=Undesireable</t>
  </si>
  <si>
    <t>No. Nuts Cracked (Number actually cracked to get 5 for contest)</t>
  </si>
  <si>
    <t>25 lb</t>
  </si>
  <si>
    <t>Bagged</t>
  </si>
  <si>
    <t>eBay</t>
  </si>
  <si>
    <t>Dennis Strahle</t>
  </si>
  <si>
    <t>Betty</t>
  </si>
  <si>
    <t>Total weight empty shells</t>
  </si>
  <si>
    <t>Barn</t>
  </si>
  <si>
    <t>National Arbor Day Foundation</t>
  </si>
  <si>
    <t>Gordon Barlow</t>
  </si>
  <si>
    <t>Summary of empty + nut meats</t>
  </si>
  <si>
    <t>Original uncracked weight (col M)</t>
  </si>
  <si>
    <t>Appear. Grade 1=Good, 2=Undesirable</t>
  </si>
  <si>
    <t>Total Kernel Wt</t>
  </si>
  <si>
    <t>Kernel Wt./Nut</t>
  </si>
  <si>
    <t>Kernel Size Grd</t>
  </si>
  <si>
    <t>Percent Kernel</t>
  </si>
  <si>
    <t>Asparagus</t>
  </si>
  <si>
    <t>Terry Beaver</t>
  </si>
  <si>
    <t>Hank &amp; Nghi Frechtling</t>
  </si>
  <si>
    <t>Joe Lukasiewicz</t>
  </si>
  <si>
    <t>Mike Dority</t>
  </si>
  <si>
    <t>M52</t>
  </si>
  <si>
    <t>Hilda Oakes</t>
  </si>
  <si>
    <t>Planted Seedling</t>
  </si>
  <si>
    <t>Sum of empty + nut meats</t>
  </si>
  <si>
    <t>Duane Rufenacht</t>
  </si>
  <si>
    <t>#1</t>
  </si>
  <si>
    <t>Odom Road</t>
  </si>
  <si>
    <t>NC Wild</t>
  </si>
  <si>
    <t>E. of Bin 11</t>
  </si>
  <si>
    <t>Seedling</t>
  </si>
  <si>
    <t>Burton Dooley</t>
  </si>
  <si>
    <t>Grafted</t>
  </si>
  <si>
    <t>Miserable to crack: no scions for Dennis!</t>
  </si>
  <si>
    <t>MSU Hagadorn, South side graft</t>
  </si>
  <si>
    <t>Young Tree</t>
  </si>
  <si>
    <t>Dority</t>
  </si>
  <si>
    <t>Comments</t>
  </si>
  <si>
    <t>One nut cracked out 100% 1st crack.  These shells a bomb-proof!!!  The dud was just dry skin, no meat.  Bandaid req'd!  Oops.</t>
  </si>
  <si>
    <t>Hagadorn Road, MSU</t>
  </si>
  <si>
    <t>Porter?</t>
  </si>
  <si>
    <t>3 nuts almost cracked out on 1st crack.  One gave a 1/2 nut.  Love it!</t>
  </si>
  <si>
    <t>Robert Jenkins</t>
  </si>
  <si>
    <t>Home</t>
  </si>
  <si>
    <t>Miller Nursery</t>
  </si>
  <si>
    <t>Excellent to crack.  Shells are brittle and shatter out of the way.  Tiny bit of prying to open 1 a little more to get meat to fall out.  Others almost fell out on their own.</t>
  </si>
  <si>
    <t>Alan Van Antwerp</t>
  </si>
  <si>
    <t>Mitchell Hastings</t>
  </si>
  <si>
    <t>#</t>
  </si>
  <si>
    <t>I want this tree!  Beautiful in the shell.   Quarters fall out when cracked.  Very brittle shells: safety glasses required.  Would like to try in roller cracker.</t>
  </si>
  <si>
    <t>East of Bin 11</t>
  </si>
  <si>
    <t>Required a little more effort to pull out.  More pieces (7).  Had to use nippers on 2 shells after cracking.</t>
  </si>
  <si>
    <t>MSU Hagadorn, Highest graft N. Side</t>
  </si>
  <si>
    <t>Grafter</t>
  </si>
  <si>
    <t>Hershey? Burlington? Burton?</t>
  </si>
  <si>
    <t>2 nuts 100% 1st crack, another 75%, another 90%, meats have an odd finish: almost looks like cover in dried, clear glue</t>
  </si>
  <si>
    <t>Lyon Ionia</t>
  </si>
  <si>
    <t>Mike Dority (Ken)</t>
  </si>
  <si>
    <t>Landing at Tompkins Drive</t>
  </si>
  <si>
    <t>Rigowski, S. Angola Road</t>
  </si>
  <si>
    <t>Tasty, tiny tidbits!</t>
  </si>
  <si>
    <t>Purchased on e-Bay</t>
  </si>
  <si>
    <t>Joe Shmoe</t>
  </si>
  <si>
    <t>1st = 100%, 2nd = 75%, 3rd = 75%, 4th = 100% in perfect halves, 5th = 85%, they all take 2 or 3 strokes (1-2 resets) to get to the breaking point.  My 100% negative thoughts of butternuts is altered.  Taste:  Still not my favorite nut (butternuts react to my body chemistry and leave a gasoline aftertaste - Dennis)</t>
  </si>
  <si>
    <t>Southern Road</t>
  </si>
  <si>
    <t>Difficult to crack.  Shells shatter and few  nice sized pieces.  Dud had only skin, no meat inside.</t>
  </si>
  <si>
    <t>Butternut per Owner</t>
  </si>
  <si>
    <t>2 dud nuts were mostly dry inside.  These nuts do not crack well:  they hold together and then shatter.  May work well in a roller cracker.  Note lots of tidbits in 1st crack.  Lots of wholes in second crack due to using nippers to release the meats.  Definitely not butternut.</t>
  </si>
  <si>
    <t>Myrtle</t>
  </si>
  <si>
    <t>Took time to weigh out the 5 heaviest of the lot:  still got two duds and two ot the others selected had significant meat shrivel.  Such gorgeous nuts on the outside!  Shells shattered and sent shards across the basement.</t>
  </si>
  <si>
    <t>CA scion MNGA</t>
  </si>
  <si>
    <t>Unknown</t>
  </si>
  <si>
    <t>Very fluffy feeling nuts!  When cracked, center divider is wrapped around meats and makes getting halves more difficult. Three were pink on the outside and two were chocolate.  Tasted a 6th nut: almost a roasted flavor.  Dried with hot air?</t>
  </si>
  <si>
    <t>Hale</t>
  </si>
  <si>
    <t>unknown</t>
  </si>
  <si>
    <t>These are THE nicest looking and tasting Carpathians!  Paper thin shells: I should have switched to the larger anvils (lazy!)</t>
  </si>
  <si>
    <t>Robert Hale</t>
  </si>
  <si>
    <t>Dad's</t>
  </si>
  <si>
    <t xml:space="preserve">Surprisingly easy to crack (High force, but good 1st crack), only had three sections that needed the nippers to open.  No surprise to me: 6th nut cracked for gasoline taste test:  YUP!  </t>
  </si>
  <si>
    <t>Harley</t>
  </si>
  <si>
    <t>Lots of nibbling to get the 2nd crack nuts out.  Nice outside appearance.</t>
  </si>
  <si>
    <t>Foxey Lady</t>
  </si>
  <si>
    <t>Cracker variation: switched to large anvils: more output on 1st crack for large nuts like this.  These are VERY light colored, nice nuts.</t>
  </si>
  <si>
    <t>Lenabelle</t>
  </si>
  <si>
    <t xml:space="preserve">1 nut 100% on 1st, 1 nut 75% on 1st, </t>
  </si>
  <si>
    <t>Honey</t>
  </si>
  <si>
    <t>A flat, short nut that does not readily crack on the first shot:  6 half-nuts left from first crack.  Unusual.  Had to switch to large diagonal cutters for nipping 2nd crack.  I would like to try these in the roller mill:  rounded nuts might work great there.</t>
  </si>
  <si>
    <t>South Church</t>
  </si>
  <si>
    <t>Pretty fast crack out.  1 nut had darker, slightly shrivelled meat..</t>
  </si>
  <si>
    <t>Little Buddy</t>
  </si>
  <si>
    <t>Lot of work for not a lot of meat.</t>
  </si>
  <si>
    <t>Waters</t>
  </si>
  <si>
    <t>Fun to crack for Hickories!</t>
  </si>
  <si>
    <t>Boone</t>
  </si>
  <si>
    <t xml:space="preserve">Terrible first crack. Shells shattered but would not pull apart.  Opened to reveal halves but would not give them up.  </t>
  </si>
  <si>
    <t>South Tree</t>
  </si>
  <si>
    <t>Miller Seedling</t>
  </si>
  <si>
    <t xml:space="preserve">Only had 5 nuts on my tree this year and I ate two of them.   </t>
  </si>
  <si>
    <t>No Entries</t>
  </si>
  <si>
    <t>NC</t>
  </si>
  <si>
    <t>AL</t>
  </si>
  <si>
    <t>Note: origin is North Carolina</t>
  </si>
  <si>
    <t>Fletcher</t>
  </si>
  <si>
    <t xml:space="preserve">These cracked VERY nicely.  There were two pieces that had to be nipped. </t>
  </si>
  <si>
    <t>Hale, big selection</t>
  </si>
  <si>
    <t>4 nuts of his crop that were large.</t>
  </si>
  <si>
    <t>Score is reflective of rotted condition of nuts.  One was semi-acceptable, but I would not eat it!  Meats wanted to come out in halves, but was that just because they were so shrivelled?   We need scions:  Ken s</t>
  </si>
  <si>
    <t xml:space="preserve"> </t>
  </si>
  <si>
    <t>Highest score for many reasons.  The tree owner would give away the tree in a heartbeat: messy in her yard.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</si>
</sst>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Arial"/>
    </font>
    <font>
      <sz val="12"/>
      <name val="Arial"/>
    </font>
    <font>
      <sz val="12"/>
      <name val="Arial"/>
    </font>
    <font>
      <sz val="12"/>
      <color indexed="12"/>
      <name val="Arial"/>
    </font>
    <font>
      <sz val="12"/>
      <color indexed="12"/>
      <name val="Arial"/>
      <family val="2"/>
    </font>
    <font>
      <sz val="10"/>
      <color indexed="12"/>
      <name val="Arial"/>
      <family val="2"/>
    </font>
    <font>
      <sz val="12"/>
      <name val="Arial"/>
      <family val="2"/>
    </font>
    <font>
      <sz val="12"/>
      <color theme="4"/>
      <name val="Arial"/>
      <family val="2"/>
    </font>
    <font>
      <b/>
      <sz val="12"/>
      <color theme="4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5">
    <xf numFmtId="0" fontId="0" fillId="0" borderId="0" xfId="0"/>
    <xf numFmtId="0" fontId="2" fillId="0" borderId="0" xfId="0" applyNumberFormat="1" applyFont="1" applyFill="1" applyAlignment="1">
      <alignment horizontal="center"/>
    </xf>
    <xf numFmtId="0" fontId="0" fillId="0" borderId="0" xfId="0" applyFill="1"/>
    <xf numFmtId="2" fontId="2" fillId="0" borderId="0" xfId="0" applyNumberFormat="1" applyFont="1" applyFill="1" applyAlignment="1">
      <alignment horizontal="center"/>
    </xf>
    <xf numFmtId="10" fontId="2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NumberFormat="1" applyFont="1" applyFill="1" applyAlignment="1">
      <alignment horizontal="center" wrapText="1"/>
    </xf>
    <xf numFmtId="0" fontId="3" fillId="0" borderId="0" xfId="0" applyNumberFormat="1" applyFont="1" applyFill="1" applyAlignment="1" applyProtection="1">
      <alignment horizontal="center"/>
      <protection locked="0"/>
    </xf>
    <xf numFmtId="0" fontId="3" fillId="0" borderId="0" xfId="0" applyFont="1" applyFill="1" applyAlignment="1">
      <alignment horizontal="center"/>
    </xf>
    <xf numFmtId="0" fontId="2" fillId="2" borderId="0" xfId="0" applyNumberFormat="1" applyFont="1" applyFill="1" applyAlignment="1" applyProtection="1">
      <alignment horizontal="center"/>
    </xf>
    <xf numFmtId="0" fontId="0" fillId="2" borderId="0" xfId="0" applyFill="1"/>
    <xf numFmtId="0" fontId="3" fillId="2" borderId="0" xfId="0" applyNumberFormat="1" applyFont="1" applyFill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2" borderId="0" xfId="0" applyNumberFormat="1" applyFont="1" applyFill="1" applyAlignment="1">
      <alignment horizontal="center"/>
    </xf>
    <xf numFmtId="2" fontId="2" fillId="2" borderId="0" xfId="0" applyNumberFormat="1" applyFont="1" applyFill="1" applyAlignment="1" applyProtection="1">
      <alignment horizontal="center"/>
    </xf>
    <xf numFmtId="2" fontId="2" fillId="2" borderId="0" xfId="0" applyNumberFormat="1" applyFont="1" applyFill="1" applyAlignment="1">
      <alignment horizontal="center"/>
    </xf>
    <xf numFmtId="10" fontId="2" fillId="2" borderId="0" xfId="0" applyNumberFormat="1" applyFont="1" applyFill="1" applyAlignment="1" applyProtection="1">
      <alignment horizontal="center"/>
    </xf>
    <xf numFmtId="10" fontId="2" fillId="2" borderId="0" xfId="0" applyNumberFormat="1" applyFont="1" applyFill="1" applyAlignment="1">
      <alignment horizontal="center"/>
    </xf>
    <xf numFmtId="0" fontId="2" fillId="2" borderId="0" xfId="0" applyNumberFormat="1" applyFont="1" applyFill="1" applyAlignment="1">
      <alignment horizontal="center"/>
    </xf>
    <xf numFmtId="49" fontId="3" fillId="2" borderId="0" xfId="0" applyNumberFormat="1" applyFont="1" applyFill="1" applyAlignment="1">
      <alignment horizontal="center"/>
    </xf>
    <xf numFmtId="0" fontId="1" fillId="2" borderId="0" xfId="0" applyNumberFormat="1" applyFont="1" applyFill="1" applyAlignment="1" applyProtection="1">
      <alignment horizontal="center"/>
    </xf>
    <xf numFmtId="49" fontId="3" fillId="2" borderId="0" xfId="0" applyNumberFormat="1" applyFont="1" applyFill="1" applyAlignment="1" applyProtection="1">
      <alignment horizontal="center"/>
      <protection locked="0"/>
    </xf>
    <xf numFmtId="0" fontId="0" fillId="3" borderId="0" xfId="0" applyFill="1"/>
    <xf numFmtId="0" fontId="2" fillId="3" borderId="0" xfId="0" applyNumberFormat="1" applyFont="1" applyFill="1" applyAlignment="1" applyProtection="1">
      <alignment horizontal="center"/>
    </xf>
    <xf numFmtId="0" fontId="3" fillId="3" borderId="0" xfId="0" applyNumberFormat="1" applyFont="1" applyFill="1" applyAlignment="1" applyProtection="1">
      <alignment horizontal="center"/>
      <protection locked="0"/>
    </xf>
    <xf numFmtId="49" fontId="3" fillId="3" borderId="0" xfId="0" applyNumberFormat="1" applyFont="1" applyFill="1" applyAlignment="1">
      <alignment horizontal="center"/>
    </xf>
    <xf numFmtId="0" fontId="3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1" fillId="3" borderId="0" xfId="0" applyNumberFormat="1" applyFont="1" applyFill="1" applyAlignment="1" applyProtection="1">
      <alignment horizontal="center"/>
    </xf>
    <xf numFmtId="2" fontId="2" fillId="3" borderId="0" xfId="0" applyNumberFormat="1" applyFont="1" applyFill="1" applyAlignment="1" applyProtection="1">
      <alignment horizontal="center"/>
    </xf>
    <xf numFmtId="2" fontId="2" fillId="3" borderId="0" xfId="0" applyNumberFormat="1" applyFont="1" applyFill="1" applyAlignment="1">
      <alignment horizontal="center"/>
    </xf>
    <xf numFmtId="10" fontId="2" fillId="3" borderId="0" xfId="0" applyNumberFormat="1" applyFont="1" applyFill="1" applyAlignment="1" applyProtection="1">
      <alignment horizontal="center"/>
    </xf>
    <xf numFmtId="0" fontId="2" fillId="3" borderId="0" xfId="0" applyNumberFormat="1" applyFont="1" applyFill="1" applyAlignment="1">
      <alignment horizontal="center"/>
    </xf>
    <xf numFmtId="49" fontId="3" fillId="3" borderId="0" xfId="0" applyNumberFormat="1" applyFont="1" applyFill="1" applyAlignment="1" applyProtection="1">
      <alignment horizontal="center"/>
      <protection locked="0"/>
    </xf>
    <xf numFmtId="49" fontId="4" fillId="3" borderId="0" xfId="0" applyNumberFormat="1" applyFont="1" applyFill="1" applyAlignment="1">
      <alignment horizontal="center"/>
    </xf>
    <xf numFmtId="0" fontId="0" fillId="3" borderId="0" xfId="0" applyFill="1" applyAlignment="1">
      <alignment horizontal="center"/>
    </xf>
    <xf numFmtId="0" fontId="3" fillId="3" borderId="0" xfId="0" applyFont="1" applyFill="1"/>
    <xf numFmtId="10" fontId="2" fillId="3" borderId="0" xfId="0" applyNumberFormat="1" applyFont="1" applyFill="1" applyAlignment="1">
      <alignment horizontal="center"/>
    </xf>
    <xf numFmtId="0" fontId="0" fillId="3" borderId="0" xfId="0" applyNumberFormat="1" applyFont="1" applyFill="1" applyAlignment="1" applyProtection="1">
      <alignment horizontal="center"/>
      <protection locked="0"/>
    </xf>
    <xf numFmtId="0" fontId="0" fillId="0" borderId="0" xfId="0" applyNumberFormat="1" applyFont="1" applyFill="1" applyAlignment="1">
      <alignment horizontal="center" wrapText="1"/>
    </xf>
    <xf numFmtId="0" fontId="2" fillId="3" borderId="1" xfId="0" applyNumberFormat="1" applyFont="1" applyFill="1" applyBorder="1" applyAlignment="1" applyProtection="1">
      <protection locked="0"/>
    </xf>
    <xf numFmtId="0" fontId="0" fillId="3" borderId="1" xfId="0" applyFill="1" applyBorder="1"/>
    <xf numFmtId="0" fontId="2" fillId="2" borderId="1" xfId="0" applyNumberFormat="1" applyFont="1" applyFill="1" applyBorder="1" applyAlignment="1" applyProtection="1">
      <protection locked="0"/>
    </xf>
    <xf numFmtId="0" fontId="0" fillId="2" borderId="1" xfId="0" applyFill="1" applyBorder="1"/>
    <xf numFmtId="0" fontId="0" fillId="3" borderId="1" xfId="0" applyNumberFormat="1" applyFont="1" applyFill="1" applyBorder="1" applyAlignment="1" applyProtection="1">
      <protection locked="0"/>
    </xf>
    <xf numFmtId="0" fontId="0" fillId="0" borderId="0" xfId="0" applyAlignment="1">
      <alignment horizontal="center" wrapText="1"/>
    </xf>
    <xf numFmtId="0" fontId="3" fillId="3" borderId="0" xfId="0" applyFont="1" applyFill="1" applyAlignment="1">
      <alignment wrapText="1"/>
    </xf>
    <xf numFmtId="0" fontId="0" fillId="3" borderId="0" xfId="0" applyFill="1" applyAlignment="1">
      <alignment wrapText="1"/>
    </xf>
    <xf numFmtId="0" fontId="0" fillId="0" borderId="0" xfId="0" applyAlignment="1">
      <alignment wrapText="1"/>
    </xf>
    <xf numFmtId="0" fontId="2" fillId="3" borderId="0" xfId="0" applyNumberFormat="1" applyFont="1" applyFill="1" applyAlignment="1" applyProtection="1">
      <alignment horizontal="center" vertical="center"/>
    </xf>
    <xf numFmtId="0" fontId="0" fillId="3" borderId="1" xfId="0" applyNumberFormat="1" applyFont="1" applyFill="1" applyBorder="1" applyAlignment="1" applyProtection="1">
      <alignment vertical="center"/>
      <protection locked="0"/>
    </xf>
    <xf numFmtId="0" fontId="0" fillId="3" borderId="0" xfId="0" applyNumberFormat="1" applyFont="1" applyFill="1" applyAlignment="1" applyProtection="1">
      <alignment horizontal="center" vertical="center"/>
      <protection locked="0"/>
    </xf>
    <xf numFmtId="0" fontId="3" fillId="3" borderId="0" xfId="0" applyNumberFormat="1" applyFont="1" applyFill="1" applyAlignment="1" applyProtection="1">
      <alignment horizontal="center" vertical="center"/>
      <protection locked="0"/>
    </xf>
    <xf numFmtId="0" fontId="1" fillId="3" borderId="0" xfId="0" applyNumberFormat="1" applyFont="1" applyFill="1" applyAlignment="1" applyProtection="1">
      <alignment horizontal="center" vertical="center"/>
    </xf>
    <xf numFmtId="2" fontId="2" fillId="3" borderId="0" xfId="0" applyNumberFormat="1" applyFont="1" applyFill="1" applyAlignment="1" applyProtection="1">
      <alignment horizontal="center" vertical="center"/>
    </xf>
    <xf numFmtId="0" fontId="3" fillId="3" borderId="0" xfId="0" applyFont="1" applyFill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10" fontId="2" fillId="3" borderId="0" xfId="0" applyNumberFormat="1" applyFont="1" applyFill="1" applyAlignment="1" applyProtection="1">
      <alignment horizontal="center" vertical="center"/>
    </xf>
    <xf numFmtId="0" fontId="2" fillId="3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  <protection locked="0"/>
    </xf>
    <xf numFmtId="0" fontId="2" fillId="0" borderId="0" xfId="0" applyNumberFormat="1" applyFont="1" applyFill="1" applyAlignment="1">
      <alignment horizontal="center" vertical="center"/>
    </xf>
    <xf numFmtId="10" fontId="2" fillId="0" borderId="0" xfId="0" applyNumberFormat="1" applyFont="1" applyFill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7" fillId="0" borderId="0" xfId="0" applyFont="1" applyFill="1"/>
    <xf numFmtId="0" fontId="7" fillId="2" borderId="0" xfId="0" applyFont="1" applyFill="1"/>
    <xf numFmtId="0" fontId="7" fillId="0" borderId="0" xfId="0" applyFont="1"/>
    <xf numFmtId="0" fontId="6" fillId="3" borderId="1" xfId="0" applyNumberFormat="1" applyFont="1" applyFill="1" applyBorder="1" applyAlignment="1" applyProtection="1">
      <protection locked="0"/>
    </xf>
    <xf numFmtId="0" fontId="0" fillId="3" borderId="2" xfId="0" applyFill="1" applyBorder="1"/>
    <xf numFmtId="0" fontId="2" fillId="3" borderId="1" xfId="0" applyNumberFormat="1" applyFont="1" applyFill="1" applyBorder="1" applyAlignment="1" applyProtection="1">
      <alignment horizontal="center"/>
    </xf>
    <xf numFmtId="0" fontId="0" fillId="3" borderId="1" xfId="0" applyNumberFormat="1" applyFont="1" applyFill="1" applyBorder="1" applyAlignment="1" applyProtection="1">
      <alignment horizontal="center"/>
      <protection locked="0"/>
    </xf>
    <xf numFmtId="49" fontId="4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/>
    </xf>
    <xf numFmtId="2" fontId="2" fillId="3" borderId="1" xfId="0" applyNumberFormat="1" applyFont="1" applyFill="1" applyBorder="1" applyAlignment="1" applyProtection="1">
      <alignment horizontal="center"/>
    </xf>
    <xf numFmtId="0" fontId="3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0" fontId="2" fillId="3" borderId="1" xfId="0" applyNumberFormat="1" applyFont="1" applyFill="1" applyBorder="1" applyAlignment="1" applyProtection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NumberFormat="1" applyFont="1" applyFill="1" applyBorder="1" applyAlignment="1">
      <alignment horizontal="center"/>
    </xf>
    <xf numFmtId="10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7" fillId="0" borderId="1" xfId="0" applyFont="1" applyFill="1" applyBorder="1"/>
    <xf numFmtId="0" fontId="0" fillId="0" borderId="1" xfId="0" applyFill="1" applyBorder="1"/>
    <xf numFmtId="0" fontId="2" fillId="3" borderId="1" xfId="0" applyNumberFormat="1" applyFont="1" applyFill="1" applyBorder="1" applyAlignment="1" applyProtection="1">
      <alignment horizontal="center" vertical="center"/>
    </xf>
    <xf numFmtId="0" fontId="0" fillId="3" borderId="1" xfId="0" applyNumberFormat="1" applyFont="1" applyFill="1" applyBorder="1" applyAlignment="1" applyProtection="1">
      <alignment horizontal="center" vertical="center"/>
      <protection locked="0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10" fontId="2" fillId="3" borderId="1" xfId="0" applyNumberFormat="1" applyFont="1" applyFill="1" applyBorder="1" applyAlignment="1" applyProtection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3" borderId="1" xfId="0" applyFont="1" applyFill="1" applyBorder="1" applyAlignment="1">
      <alignment vertical="center"/>
    </xf>
    <xf numFmtId="0" fontId="3" fillId="3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</xf>
    <xf numFmtId="2" fontId="2" fillId="2" borderId="1" xfId="0" applyNumberFormat="1" applyFont="1" applyFill="1" applyBorder="1" applyAlignment="1" applyProtection="1">
      <alignment horizontal="center"/>
    </xf>
    <xf numFmtId="2" fontId="2" fillId="2" borderId="1" xfId="0" applyNumberFormat="1" applyFont="1" applyFill="1" applyBorder="1" applyAlignment="1">
      <alignment horizontal="center"/>
    </xf>
    <xf numFmtId="10" fontId="2" fillId="2" borderId="1" xfId="0" applyNumberFormat="1" applyFont="1" applyFill="1" applyBorder="1" applyAlignment="1" applyProtection="1">
      <alignment horizontal="center"/>
    </xf>
    <xf numFmtId="0" fontId="2" fillId="2" borderId="1" xfId="0" applyNumberFormat="1" applyFont="1" applyFill="1" applyBorder="1" applyAlignment="1">
      <alignment horizontal="center"/>
    </xf>
    <xf numFmtId="10" fontId="2" fillId="2" borderId="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NumberFormat="1" applyFont="1" applyFill="1" applyAlignment="1">
      <alignment horizont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0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10" fontId="2" fillId="3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vertical="center" wrapText="1"/>
      <protection locked="0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2" fontId="2" fillId="0" borderId="1" xfId="0" applyNumberFormat="1" applyFont="1" applyFill="1" applyBorder="1" applyAlignment="1" applyProtection="1">
      <alignment horizontal="center" vertical="center" wrapText="1"/>
    </xf>
    <xf numFmtId="10" fontId="2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6" fillId="3" borderId="1" xfId="0" applyNumberFormat="1" applyFont="1" applyFill="1" applyBorder="1" applyAlignment="1" applyProtection="1">
      <alignment vertical="center" wrapText="1"/>
      <protection locked="0"/>
    </xf>
    <xf numFmtId="0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2" fillId="4" borderId="0" xfId="0" applyNumberFormat="1" applyFont="1" applyFill="1" applyAlignment="1">
      <alignment horizont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9" fillId="0" borderId="0" xfId="0" applyFont="1"/>
    <xf numFmtId="0" fontId="6" fillId="0" borderId="0" xfId="0" applyFont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wrapText="1"/>
    </xf>
    <xf numFmtId="0" fontId="6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3" fillId="3" borderId="0" xfId="0" applyNumberFormat="1" applyFont="1" applyFill="1" applyAlignment="1" applyProtection="1">
      <alignment horizontal="center" vertical="center"/>
      <protection locked="0"/>
    </xf>
    <xf numFmtId="0" fontId="7" fillId="2" borderId="0" xfId="0" applyFont="1" applyFill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0" fontId="2" fillId="3" borderId="1" xfId="0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0" fillId="0" borderId="0" xfId="0" applyFill="1" applyAlignment="1">
      <alignment wrapText="1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0" fillId="0" borderId="0" xfId="0" applyNumberFormat="1" applyFont="1" applyFill="1" applyAlignment="1" applyProtection="1">
      <alignment horizontal="center"/>
      <protection locked="0"/>
    </xf>
    <xf numFmtId="49" fontId="3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center"/>
    </xf>
    <xf numFmtId="10" fontId="2" fillId="0" borderId="0" xfId="0" applyNumberFormat="1" applyFont="1" applyFill="1" applyAlignment="1" applyProtection="1">
      <alignment horizontal="center"/>
    </xf>
    <xf numFmtId="49" fontId="3" fillId="0" borderId="0" xfId="0" applyNumberFormat="1" applyFont="1" applyFill="1" applyAlignment="1" applyProtection="1">
      <alignment horizontal="center"/>
      <protection locked="0"/>
    </xf>
    <xf numFmtId="0" fontId="3" fillId="0" borderId="0" xfId="0" applyNumberFormat="1" applyFont="1" applyFill="1" applyAlignment="1">
      <alignment horizontal="center"/>
    </xf>
    <xf numFmtId="0" fontId="2" fillId="0" borderId="0" xfId="0" applyNumberFormat="1" applyFont="1" applyFill="1" applyBorder="1" applyAlignment="1" applyProtection="1">
      <protection locked="0"/>
    </xf>
    <xf numFmtId="49" fontId="4" fillId="0" borderId="0" xfId="0" applyNumberFormat="1" applyFont="1" applyFill="1" applyAlignment="1">
      <alignment horizontal="center"/>
    </xf>
    <xf numFmtId="0" fontId="3" fillId="0" borderId="0" xfId="0" applyFont="1" applyFill="1"/>
    <xf numFmtId="0" fontId="0" fillId="3" borderId="4" xfId="0" applyFill="1" applyBorder="1"/>
    <xf numFmtId="0" fontId="2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NumberFormat="1" applyFont="1" applyFill="1" applyBorder="1" applyAlignment="1" applyProtection="1">
      <alignment horizontal="center"/>
    </xf>
    <xf numFmtId="2" fontId="2" fillId="0" borderId="0" xfId="0" applyNumberFormat="1" applyFont="1" applyFill="1" applyBorder="1" applyAlignment="1" applyProtection="1">
      <alignment horizontal="center"/>
    </xf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0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>
      <alignment horizontal="center"/>
    </xf>
    <xf numFmtId="10" fontId="2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/>
    <xf numFmtId="0" fontId="0" fillId="0" borderId="0" xfId="0" applyFill="1" applyBorder="1" applyAlignment="1">
      <alignment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49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3" xfId="0" applyFill="1" applyBorder="1"/>
    <xf numFmtId="0" fontId="7" fillId="0" borderId="0" xfId="0" applyFont="1" applyFill="1" applyBorder="1"/>
    <xf numFmtId="0" fontId="7" fillId="0" borderId="0" xfId="0" applyFont="1" applyFill="1" applyBorder="1" applyAlignment="1">
      <alignment vertical="center" wrapText="1"/>
    </xf>
    <xf numFmtId="49" fontId="3" fillId="0" borderId="0" xfId="0" applyNumberFormat="1" applyFont="1" applyFill="1" applyBorder="1" applyAlignment="1" applyProtection="1">
      <alignment horizontal="center"/>
      <protection locked="0"/>
    </xf>
    <xf numFmtId="0" fontId="2" fillId="0" borderId="0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NumberFormat="1" applyFont="1" applyFill="1" applyBorder="1" applyAlignment="1">
      <alignment horizontal="center"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  <protection locked="0"/>
    </xf>
    <xf numFmtId="0" fontId="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2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2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49" fontId="3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NumberFormat="1" applyFont="1" applyFill="1" applyBorder="1" applyAlignment="1" applyProtection="1">
      <alignment horizontal="center" vertical="center"/>
    </xf>
    <xf numFmtId="2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1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0" fontId="2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  <protection locked="0"/>
    </xf>
    <xf numFmtId="49" fontId="4" fillId="0" borderId="0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</xf>
    <xf numFmtId="10" fontId="2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>
      <alignment vertical="center" wrapText="1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protection locked="0"/>
    </xf>
    <xf numFmtId="0" fontId="0" fillId="3" borderId="1" xfId="0" applyNumberFormat="1" applyFont="1" applyFill="1" applyBorder="1" applyAlignment="1" applyProtection="1">
      <alignment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4"/>
  <sheetViews>
    <sheetView zoomScale="70" zoomScaleNormal="100" zoomScaleSheetLayoutView="75" workbookViewId="0">
      <pane xSplit="3" ySplit="1" topLeftCell="Z2" activePane="bottomRight" state="frozen"/>
      <selection pane="topRight" activeCell="E1" sqref="E1"/>
      <selection pane="bottomLeft" activeCell="A5" sqref="A5"/>
      <selection pane="bottomRight" activeCell="AL3" sqref="AL3"/>
    </sheetView>
  </sheetViews>
  <sheetFormatPr defaultRowHeight="15" x14ac:dyDescent="0.2"/>
  <cols>
    <col min="1" max="1" width="6.77734375" style="2" customWidth="1"/>
    <col min="2" max="2" width="15" style="2" customWidth="1"/>
    <col min="3" max="3" width="6.77734375" style="2" customWidth="1"/>
    <col min="4" max="4" width="9.5546875" style="311" customWidth="1"/>
    <col min="5" max="5" width="8.88671875" style="2"/>
    <col min="6" max="6" width="12.33203125" style="2" customWidth="1"/>
    <col min="7" max="7" width="13.21875" style="2" customWidth="1"/>
    <col min="8" max="8" width="10.21875" style="2" customWidth="1"/>
    <col min="9" max="9" width="9.6640625" style="2" customWidth="1"/>
    <col min="10" max="10" width="8.77734375" style="2" customWidth="1"/>
    <col min="11" max="11" width="14.44140625" style="2" customWidth="1"/>
    <col min="12" max="12" width="8.21875" style="2" customWidth="1"/>
    <col min="13" max="13" width="10" style="2" customWidth="1"/>
    <col min="14" max="14" width="11.109375" style="2" customWidth="1"/>
    <col min="15" max="15" width="14.33203125" style="2" customWidth="1"/>
    <col min="16" max="16" width="11" style="2" customWidth="1"/>
    <col min="17" max="17" width="8.88671875" style="2"/>
    <col min="18" max="19" width="8.6640625" style="2" customWidth="1"/>
    <col min="20" max="20" width="9.88671875" style="2" customWidth="1"/>
    <col min="21" max="21" width="12" style="2" customWidth="1"/>
    <col min="22" max="22" width="7.21875" style="2" customWidth="1"/>
    <col min="23" max="23" width="8.88671875" style="2"/>
    <col min="24" max="24" width="9" style="2" customWidth="1"/>
    <col min="25" max="25" width="7.77734375" style="2" customWidth="1"/>
    <col min="26" max="26" width="7.21875" style="2" customWidth="1"/>
    <col min="27" max="27" width="10.33203125" style="2" customWidth="1"/>
    <col min="28" max="29" width="10" style="2" customWidth="1"/>
    <col min="30" max="30" width="8.88671875" style="2"/>
    <col min="31" max="31" width="7.21875" style="2" customWidth="1"/>
    <col min="32" max="33" width="8.88671875" style="2"/>
    <col min="34" max="35" width="8.88671875" style="181"/>
    <col min="36" max="36" width="38.109375" style="211" customWidth="1"/>
    <col min="37" max="16384" width="8.88671875" style="2"/>
  </cols>
  <sheetData>
    <row r="1" spans="1:36" ht="74.25" customHeight="1" x14ac:dyDescent="0.2">
      <c r="A1" s="123" t="s">
        <v>83</v>
      </c>
      <c r="B1" s="6" t="s">
        <v>0</v>
      </c>
      <c r="C1" s="6" t="s">
        <v>1</v>
      </c>
      <c r="D1" s="124" t="s">
        <v>2</v>
      </c>
      <c r="E1" s="6" t="s">
        <v>3</v>
      </c>
      <c r="F1" s="6" t="s">
        <v>4</v>
      </c>
      <c r="G1" s="6" t="s">
        <v>6</v>
      </c>
      <c r="H1" s="6" t="s">
        <v>7</v>
      </c>
      <c r="I1" s="39" t="s">
        <v>46</v>
      </c>
      <c r="J1" s="6" t="s">
        <v>8</v>
      </c>
      <c r="K1" s="39" t="s">
        <v>34</v>
      </c>
      <c r="L1" s="6" t="s">
        <v>9</v>
      </c>
      <c r="M1" s="6" t="s">
        <v>10</v>
      </c>
      <c r="N1" s="6" t="s">
        <v>11</v>
      </c>
      <c r="O1" s="6" t="s">
        <v>5</v>
      </c>
      <c r="P1" s="6" t="s">
        <v>19</v>
      </c>
      <c r="Q1" s="6" t="s">
        <v>20</v>
      </c>
      <c r="R1" s="39" t="s">
        <v>47</v>
      </c>
      <c r="S1" s="6" t="s">
        <v>21</v>
      </c>
      <c r="T1" s="6" t="s">
        <v>22</v>
      </c>
      <c r="U1" s="39" t="s">
        <v>29</v>
      </c>
      <c r="V1" s="6" t="s">
        <v>12</v>
      </c>
      <c r="W1" s="39" t="s">
        <v>48</v>
      </c>
      <c r="X1" s="39" t="s">
        <v>49</v>
      </c>
      <c r="Y1" s="39" t="s">
        <v>32</v>
      </c>
      <c r="Z1" s="39" t="s">
        <v>30</v>
      </c>
      <c r="AA1" s="6" t="s">
        <v>24</v>
      </c>
      <c r="AB1" s="6" t="s">
        <v>14</v>
      </c>
      <c r="AC1" s="39" t="s">
        <v>31</v>
      </c>
      <c r="AD1" s="39" t="s">
        <v>50</v>
      </c>
      <c r="AE1" s="6" t="s">
        <v>16</v>
      </c>
      <c r="AF1" s="172" t="s">
        <v>17</v>
      </c>
      <c r="AG1" s="190" t="s">
        <v>40</v>
      </c>
      <c r="AH1" s="297" t="s">
        <v>44</v>
      </c>
      <c r="AI1" s="297" t="s">
        <v>45</v>
      </c>
      <c r="AJ1" s="190" t="s">
        <v>72</v>
      </c>
    </row>
    <row r="2" spans="1:36" s="105" customFormat="1" ht="45" x14ac:dyDescent="0.2">
      <c r="A2" s="298">
        <v>1</v>
      </c>
      <c r="B2" s="299" t="s">
        <v>43</v>
      </c>
      <c r="C2" s="300" t="s">
        <v>25</v>
      </c>
      <c r="D2" s="301" t="s">
        <v>39</v>
      </c>
      <c r="E2" s="302" t="s">
        <v>28</v>
      </c>
      <c r="F2" s="98" t="s">
        <v>28</v>
      </c>
      <c r="G2" s="99">
        <v>0</v>
      </c>
      <c r="H2" s="303">
        <f t="shared" ref="H2:H13" si="0">IF(G2=0,1,IF(G2&lt;2.4,2,3))</f>
        <v>1</v>
      </c>
      <c r="I2" s="99">
        <v>1</v>
      </c>
      <c r="J2" s="99">
        <v>5</v>
      </c>
      <c r="K2" s="99">
        <v>5</v>
      </c>
      <c r="L2" s="303">
        <f t="shared" ref="L2:L13" si="1">IF(J2&lt;0.2,0,IF(J2/K2=1,1,IF(J2/K2&gt;0.77,2,3)))</f>
        <v>1</v>
      </c>
      <c r="M2" s="99">
        <v>98.2</v>
      </c>
      <c r="N2" s="304">
        <f t="shared" ref="N2:N13" si="2">IF(M2&lt;1,0,M2/J2)</f>
        <v>19.64</v>
      </c>
      <c r="O2" s="298">
        <v>1</v>
      </c>
      <c r="P2" s="98">
        <v>10.8</v>
      </c>
      <c r="Q2" s="98">
        <v>21.6</v>
      </c>
      <c r="R2" s="102">
        <f t="shared" ref="R2:R13" si="3">Q2+P2</f>
        <v>32.400000000000006</v>
      </c>
      <c r="S2" s="305">
        <f t="shared" ref="S2:S13" si="4">IF(R2&lt;1,0,P2/R2)</f>
        <v>0.33333333333333331</v>
      </c>
      <c r="T2" s="100">
        <f t="shared" ref="T2:T13" si="5">IF(S2&gt;0.891,1,IF(S2&gt;0.591,2,3))</f>
        <v>3</v>
      </c>
      <c r="U2" s="99">
        <v>15</v>
      </c>
      <c r="V2" s="100">
        <f t="shared" ref="V2:V13" si="6">IF(U2&lt;1,3,IF(U2/(J2*4)&gt;0.949,1,IF(U2/(J2*4)&gt;0.599,2,3)))</f>
        <v>2</v>
      </c>
      <c r="W2" s="102">
        <f t="shared" ref="W2:W13" si="7">IF(J2&lt;2,0,R2/J2)</f>
        <v>6.4800000000000013</v>
      </c>
      <c r="X2" s="100">
        <f t="shared" ref="X2:X13" si="8">IF(W2&gt;4.9,1,IF(W2&gt;3.9,2,3))</f>
        <v>1</v>
      </c>
      <c r="Y2" s="98">
        <v>1</v>
      </c>
      <c r="Z2" s="98">
        <v>1</v>
      </c>
      <c r="AA2" s="99">
        <v>15</v>
      </c>
      <c r="AB2" s="100">
        <f t="shared" ref="AB2:AB13" si="9">IF(J2&lt;2,0,IF(AA2/(J2*4)&gt;0.949,1,IF(AA2/(J2*4)&gt;0.749,2,3)))</f>
        <v>2</v>
      </c>
      <c r="AC2" s="98">
        <v>1</v>
      </c>
      <c r="AD2" s="101">
        <f t="shared" ref="AD2:AD13" si="10">IF(M2&lt;1,0,R2/M2)</f>
        <v>0.32993890020366606</v>
      </c>
      <c r="AE2" s="100">
        <f t="shared" ref="AE2:AE13" si="11">IF(AC2&lt;1,0,AC2+AB2+Z2+Y2+X2+V2+T2+O2+L2+I2+H2)</f>
        <v>15</v>
      </c>
      <c r="AF2" s="102">
        <f t="shared" ref="AF2:AF13" si="12">IF(AE2&lt;1,0,AD2/AE2*10000)</f>
        <v>219.95926680244406</v>
      </c>
      <c r="AG2" s="176">
        <v>64.3</v>
      </c>
      <c r="AH2" s="179">
        <f t="shared" ref="AH2:AH13" si="13">P2+Q2+AG2</f>
        <v>96.7</v>
      </c>
      <c r="AI2" s="179">
        <f t="shared" ref="AI2:AI13" si="14">M2</f>
        <v>98.2</v>
      </c>
      <c r="AJ2" s="175" t="s">
        <v>143</v>
      </c>
    </row>
    <row r="3" spans="1:36" s="105" customFormat="1" ht="60" x14ac:dyDescent="0.2">
      <c r="A3" s="156">
        <v>4</v>
      </c>
      <c r="B3" s="104" t="s">
        <v>81</v>
      </c>
      <c r="C3" s="158" t="s">
        <v>25</v>
      </c>
      <c r="D3" s="306" t="s">
        <v>82</v>
      </c>
      <c r="E3" s="307" t="s">
        <v>58</v>
      </c>
      <c r="F3" s="161" t="s">
        <v>28</v>
      </c>
      <c r="G3" s="142">
        <v>0</v>
      </c>
      <c r="H3" s="162">
        <f t="shared" si="0"/>
        <v>1</v>
      </c>
      <c r="I3" s="142">
        <v>1</v>
      </c>
      <c r="J3" s="142">
        <v>5</v>
      </c>
      <c r="K3" s="142">
        <v>5</v>
      </c>
      <c r="L3" s="162">
        <f t="shared" si="1"/>
        <v>1</v>
      </c>
      <c r="M3" s="142">
        <v>117.9</v>
      </c>
      <c r="N3" s="163">
        <f t="shared" si="2"/>
        <v>23.580000000000002</v>
      </c>
      <c r="O3" s="156">
        <f t="shared" ref="O3:O13" si="15">IF(N3&gt;19.9,1,IF(N3&gt;14.91,2,3))</f>
        <v>1</v>
      </c>
      <c r="P3" s="141">
        <v>9.5</v>
      </c>
      <c r="Q3" s="141">
        <v>16.2</v>
      </c>
      <c r="R3" s="145">
        <f t="shared" si="3"/>
        <v>25.7</v>
      </c>
      <c r="S3" s="164">
        <f t="shared" si="4"/>
        <v>0.36964980544747084</v>
      </c>
      <c r="T3" s="143">
        <f t="shared" si="5"/>
        <v>3</v>
      </c>
      <c r="U3" s="142">
        <v>19</v>
      </c>
      <c r="V3" s="143">
        <f t="shared" si="6"/>
        <v>1</v>
      </c>
      <c r="W3" s="145">
        <f t="shared" si="7"/>
        <v>5.14</v>
      </c>
      <c r="X3" s="143">
        <f t="shared" si="8"/>
        <v>1</v>
      </c>
      <c r="Y3" s="141">
        <v>1</v>
      </c>
      <c r="Z3" s="141">
        <v>1</v>
      </c>
      <c r="AA3" s="142">
        <v>19</v>
      </c>
      <c r="AB3" s="143">
        <f t="shared" si="9"/>
        <v>1</v>
      </c>
      <c r="AC3" s="141">
        <v>1</v>
      </c>
      <c r="AD3" s="144">
        <f t="shared" si="10"/>
        <v>0.21798134011874468</v>
      </c>
      <c r="AE3" s="143">
        <f t="shared" si="11"/>
        <v>13</v>
      </c>
      <c r="AF3" s="145">
        <f t="shared" si="12"/>
        <v>167.67795393749591</v>
      </c>
      <c r="AG3" s="175">
        <v>90.5</v>
      </c>
      <c r="AH3" s="180">
        <f t="shared" si="13"/>
        <v>116.2</v>
      </c>
      <c r="AI3" s="180">
        <f t="shared" si="14"/>
        <v>117.9</v>
      </c>
      <c r="AJ3" s="175" t="s">
        <v>84</v>
      </c>
    </row>
    <row r="4" spans="1:36" s="105" customFormat="1" x14ac:dyDescent="0.2">
      <c r="A4" s="298">
        <v>9</v>
      </c>
      <c r="B4" s="105" t="s">
        <v>26</v>
      </c>
      <c r="C4" s="300" t="s">
        <v>25</v>
      </c>
      <c r="D4" s="308" t="s">
        <v>118</v>
      </c>
      <c r="E4" s="302" t="s">
        <v>28</v>
      </c>
      <c r="F4" s="99" t="s">
        <v>28</v>
      </c>
      <c r="G4" s="99">
        <v>0</v>
      </c>
      <c r="H4" s="303">
        <f t="shared" si="0"/>
        <v>1</v>
      </c>
      <c r="I4" s="99">
        <v>1</v>
      </c>
      <c r="J4" s="99">
        <v>5</v>
      </c>
      <c r="K4" s="99">
        <v>5</v>
      </c>
      <c r="L4" s="303">
        <f t="shared" si="1"/>
        <v>1</v>
      </c>
      <c r="M4" s="99">
        <v>80.3</v>
      </c>
      <c r="N4" s="304">
        <f t="shared" si="2"/>
        <v>16.059999999999999</v>
      </c>
      <c r="O4" s="298">
        <f t="shared" si="15"/>
        <v>2</v>
      </c>
      <c r="P4" s="98">
        <v>12.8</v>
      </c>
      <c r="Q4" s="99">
        <v>9.1</v>
      </c>
      <c r="R4" s="102">
        <f t="shared" si="3"/>
        <v>21.9</v>
      </c>
      <c r="S4" s="305">
        <f t="shared" si="4"/>
        <v>0.58447488584474894</v>
      </c>
      <c r="T4" s="100">
        <f t="shared" si="5"/>
        <v>3</v>
      </c>
      <c r="U4" s="99">
        <v>18</v>
      </c>
      <c r="V4" s="100">
        <f t="shared" si="6"/>
        <v>2</v>
      </c>
      <c r="W4" s="102">
        <f t="shared" si="7"/>
        <v>4.38</v>
      </c>
      <c r="X4" s="100">
        <f t="shared" si="8"/>
        <v>2</v>
      </c>
      <c r="Y4" s="99">
        <v>1.5</v>
      </c>
      <c r="Z4" s="99">
        <v>1</v>
      </c>
      <c r="AA4" s="99">
        <v>18</v>
      </c>
      <c r="AB4" s="100">
        <f t="shared" si="9"/>
        <v>2</v>
      </c>
      <c r="AC4" s="99">
        <v>1</v>
      </c>
      <c r="AD4" s="101">
        <f t="shared" si="10"/>
        <v>0.27272727272727271</v>
      </c>
      <c r="AE4" s="100">
        <f t="shared" si="11"/>
        <v>17.5</v>
      </c>
      <c r="AF4" s="102">
        <f t="shared" si="12"/>
        <v>155.84415584415584</v>
      </c>
      <c r="AG4" s="176">
        <v>57.6</v>
      </c>
      <c r="AH4" s="179">
        <f t="shared" si="13"/>
        <v>79.5</v>
      </c>
      <c r="AI4" s="179">
        <f t="shared" si="14"/>
        <v>80.3</v>
      </c>
      <c r="AJ4" s="175" t="s">
        <v>119</v>
      </c>
    </row>
    <row r="5" spans="1:36" s="146" customFormat="1" ht="45" x14ac:dyDescent="0.2">
      <c r="A5" s="298">
        <v>8</v>
      </c>
      <c r="B5" s="105" t="s">
        <v>26</v>
      </c>
      <c r="C5" s="300" t="s">
        <v>25</v>
      </c>
      <c r="D5" s="308" t="s">
        <v>116</v>
      </c>
      <c r="E5" s="302" t="s">
        <v>28</v>
      </c>
      <c r="F5" s="99" t="s">
        <v>28</v>
      </c>
      <c r="G5" s="99">
        <v>0</v>
      </c>
      <c r="H5" s="303">
        <f t="shared" si="0"/>
        <v>1</v>
      </c>
      <c r="I5" s="99">
        <v>1</v>
      </c>
      <c r="J5" s="99">
        <v>5</v>
      </c>
      <c r="K5" s="99">
        <v>5</v>
      </c>
      <c r="L5" s="303">
        <f t="shared" si="1"/>
        <v>1</v>
      </c>
      <c r="M5" s="99">
        <v>97.5</v>
      </c>
      <c r="N5" s="304">
        <f t="shared" si="2"/>
        <v>19.5</v>
      </c>
      <c r="O5" s="298">
        <f t="shared" si="15"/>
        <v>2</v>
      </c>
      <c r="P5" s="98">
        <v>14.3</v>
      </c>
      <c r="Q5" s="99">
        <v>7.9</v>
      </c>
      <c r="R5" s="102">
        <f t="shared" si="3"/>
        <v>22.200000000000003</v>
      </c>
      <c r="S5" s="305">
        <f t="shared" si="4"/>
        <v>0.64414414414414412</v>
      </c>
      <c r="T5" s="100">
        <f t="shared" si="5"/>
        <v>2</v>
      </c>
      <c r="U5" s="99">
        <v>15</v>
      </c>
      <c r="V5" s="100">
        <f t="shared" si="6"/>
        <v>2</v>
      </c>
      <c r="W5" s="102">
        <f t="shared" si="7"/>
        <v>4.4400000000000004</v>
      </c>
      <c r="X5" s="100">
        <f t="shared" si="8"/>
        <v>2</v>
      </c>
      <c r="Y5" s="99">
        <v>1</v>
      </c>
      <c r="Z5" s="99">
        <v>1</v>
      </c>
      <c r="AA5" s="99">
        <v>15</v>
      </c>
      <c r="AB5" s="100">
        <f t="shared" si="9"/>
        <v>2</v>
      </c>
      <c r="AC5" s="99">
        <v>1</v>
      </c>
      <c r="AD5" s="101">
        <f t="shared" si="10"/>
        <v>0.22769230769230772</v>
      </c>
      <c r="AE5" s="100">
        <f t="shared" si="11"/>
        <v>16</v>
      </c>
      <c r="AF5" s="102">
        <f t="shared" si="12"/>
        <v>142.30769230769232</v>
      </c>
      <c r="AG5" s="176">
        <v>73.400000000000006</v>
      </c>
      <c r="AH5" s="179">
        <f t="shared" si="13"/>
        <v>95.600000000000009</v>
      </c>
      <c r="AI5" s="179">
        <f t="shared" si="14"/>
        <v>97.5</v>
      </c>
      <c r="AJ5" s="175" t="s">
        <v>117</v>
      </c>
    </row>
    <row r="6" spans="1:36" s="105" customFormat="1" ht="30" x14ac:dyDescent="0.2">
      <c r="A6" s="298">
        <v>11</v>
      </c>
      <c r="B6" s="105" t="s">
        <v>26</v>
      </c>
      <c r="C6" s="300" t="s">
        <v>25</v>
      </c>
      <c r="D6" s="308" t="s">
        <v>122</v>
      </c>
      <c r="E6" s="302" t="s">
        <v>28</v>
      </c>
      <c r="F6" s="99" t="s">
        <v>28</v>
      </c>
      <c r="G6" s="99">
        <v>0</v>
      </c>
      <c r="H6" s="303">
        <f t="shared" si="0"/>
        <v>1</v>
      </c>
      <c r="I6" s="99">
        <v>1</v>
      </c>
      <c r="J6" s="99">
        <v>5</v>
      </c>
      <c r="K6" s="99">
        <v>5</v>
      </c>
      <c r="L6" s="303">
        <f t="shared" si="1"/>
        <v>1</v>
      </c>
      <c r="M6" s="99">
        <v>117.8</v>
      </c>
      <c r="N6" s="304">
        <f t="shared" si="2"/>
        <v>23.56</v>
      </c>
      <c r="O6" s="298">
        <f t="shared" si="15"/>
        <v>1</v>
      </c>
      <c r="P6" s="99">
        <v>13.2</v>
      </c>
      <c r="Q6" s="99">
        <v>11.9</v>
      </c>
      <c r="R6" s="102">
        <f t="shared" si="3"/>
        <v>25.1</v>
      </c>
      <c r="S6" s="305">
        <f t="shared" si="4"/>
        <v>0.52589641434262946</v>
      </c>
      <c r="T6" s="100">
        <f t="shared" si="5"/>
        <v>3</v>
      </c>
      <c r="U6" s="99">
        <v>18</v>
      </c>
      <c r="V6" s="100">
        <f t="shared" si="6"/>
        <v>2</v>
      </c>
      <c r="W6" s="102">
        <f t="shared" si="7"/>
        <v>5.0200000000000005</v>
      </c>
      <c r="X6" s="100">
        <f t="shared" si="8"/>
        <v>1</v>
      </c>
      <c r="Y6" s="99">
        <v>1</v>
      </c>
      <c r="Z6" s="99">
        <v>1</v>
      </c>
      <c r="AA6" s="99">
        <v>16</v>
      </c>
      <c r="AB6" s="100">
        <f t="shared" si="9"/>
        <v>2</v>
      </c>
      <c r="AC6" s="99">
        <v>1</v>
      </c>
      <c r="AD6" s="101">
        <f t="shared" si="10"/>
        <v>0.21307300509337862</v>
      </c>
      <c r="AE6" s="100">
        <f t="shared" si="11"/>
        <v>15</v>
      </c>
      <c r="AF6" s="102">
        <f t="shared" si="12"/>
        <v>142.04867006225243</v>
      </c>
      <c r="AG6" s="176">
        <v>91.9</v>
      </c>
      <c r="AH6" s="179">
        <f t="shared" si="13"/>
        <v>117</v>
      </c>
      <c r="AI6" s="179">
        <f t="shared" si="14"/>
        <v>117.8</v>
      </c>
      <c r="AJ6" s="175" t="s">
        <v>123</v>
      </c>
    </row>
    <row r="7" spans="1:36" s="105" customFormat="1" x14ac:dyDescent="0.2">
      <c r="A7" s="298">
        <v>3</v>
      </c>
      <c r="B7" s="299" t="s">
        <v>60</v>
      </c>
      <c r="C7" s="300" t="s">
        <v>25</v>
      </c>
      <c r="D7" s="308" t="s">
        <v>61</v>
      </c>
      <c r="E7" s="98" t="s">
        <v>28</v>
      </c>
      <c r="F7" s="99" t="s">
        <v>28</v>
      </c>
      <c r="G7" s="99">
        <v>0</v>
      </c>
      <c r="H7" s="303">
        <f t="shared" si="0"/>
        <v>1</v>
      </c>
      <c r="I7" s="99">
        <v>1</v>
      </c>
      <c r="J7" s="99">
        <v>5</v>
      </c>
      <c r="K7" s="99">
        <v>5</v>
      </c>
      <c r="L7" s="303">
        <f t="shared" si="1"/>
        <v>1</v>
      </c>
      <c r="M7" s="99">
        <v>117</v>
      </c>
      <c r="N7" s="304">
        <f t="shared" si="2"/>
        <v>23.4</v>
      </c>
      <c r="O7" s="298">
        <f t="shared" si="15"/>
        <v>1</v>
      </c>
      <c r="P7" s="99">
        <v>7.5</v>
      </c>
      <c r="Q7" s="99">
        <v>17.600000000000001</v>
      </c>
      <c r="R7" s="102">
        <f t="shared" si="3"/>
        <v>25.1</v>
      </c>
      <c r="S7" s="305">
        <f t="shared" si="4"/>
        <v>0.29880478087649398</v>
      </c>
      <c r="T7" s="100">
        <f t="shared" si="5"/>
        <v>3</v>
      </c>
      <c r="U7" s="99">
        <v>17</v>
      </c>
      <c r="V7" s="100">
        <f t="shared" si="6"/>
        <v>2</v>
      </c>
      <c r="W7" s="102">
        <f t="shared" si="7"/>
        <v>5.0200000000000005</v>
      </c>
      <c r="X7" s="100">
        <f t="shared" si="8"/>
        <v>1</v>
      </c>
      <c r="Y7" s="99">
        <v>2</v>
      </c>
      <c r="Z7" s="99">
        <v>1</v>
      </c>
      <c r="AA7" s="99">
        <v>17</v>
      </c>
      <c r="AB7" s="100">
        <f t="shared" si="9"/>
        <v>2</v>
      </c>
      <c r="AC7" s="99">
        <v>1</v>
      </c>
      <c r="AD7" s="101">
        <f t="shared" si="10"/>
        <v>0.21452991452991454</v>
      </c>
      <c r="AE7" s="100">
        <f t="shared" si="11"/>
        <v>16</v>
      </c>
      <c r="AF7" s="102">
        <f t="shared" si="12"/>
        <v>134.08119658119659</v>
      </c>
      <c r="AG7" s="176">
        <v>90.9</v>
      </c>
      <c r="AH7" s="179">
        <f t="shared" si="13"/>
        <v>116</v>
      </c>
      <c r="AI7" s="179">
        <f t="shared" si="14"/>
        <v>117</v>
      </c>
      <c r="AJ7" s="175"/>
    </row>
    <row r="8" spans="1:36" s="105" customFormat="1" x14ac:dyDescent="0.2">
      <c r="A8" s="298">
        <v>2</v>
      </c>
      <c r="B8" s="295" t="s">
        <v>26</v>
      </c>
      <c r="C8" s="300" t="s">
        <v>25</v>
      </c>
      <c r="D8" s="159" t="s">
        <v>51</v>
      </c>
      <c r="E8" s="309" t="s">
        <v>28</v>
      </c>
      <c r="F8" s="310" t="s">
        <v>28</v>
      </c>
      <c r="G8" s="99">
        <v>0</v>
      </c>
      <c r="H8" s="303">
        <f t="shared" si="0"/>
        <v>1</v>
      </c>
      <c r="I8" s="99">
        <v>1</v>
      </c>
      <c r="J8" s="99">
        <v>5</v>
      </c>
      <c r="K8" s="99">
        <v>5</v>
      </c>
      <c r="L8" s="303">
        <f t="shared" si="1"/>
        <v>1</v>
      </c>
      <c r="M8" s="99">
        <v>78.2</v>
      </c>
      <c r="N8" s="304">
        <f t="shared" si="2"/>
        <v>15.64</v>
      </c>
      <c r="O8" s="298">
        <f t="shared" si="15"/>
        <v>2</v>
      </c>
      <c r="P8" s="99">
        <v>2.2999999999999998</v>
      </c>
      <c r="Q8" s="99">
        <v>14.2</v>
      </c>
      <c r="R8" s="102">
        <f t="shared" si="3"/>
        <v>16.5</v>
      </c>
      <c r="S8" s="305">
        <f t="shared" si="4"/>
        <v>0.13939393939393938</v>
      </c>
      <c r="T8" s="100">
        <f t="shared" si="5"/>
        <v>3</v>
      </c>
      <c r="U8" s="99">
        <v>19</v>
      </c>
      <c r="V8" s="100">
        <f t="shared" si="6"/>
        <v>1</v>
      </c>
      <c r="W8" s="102">
        <f t="shared" si="7"/>
        <v>3.3</v>
      </c>
      <c r="X8" s="100">
        <f t="shared" si="8"/>
        <v>3</v>
      </c>
      <c r="Y8" s="99">
        <v>1</v>
      </c>
      <c r="Z8" s="99">
        <v>1</v>
      </c>
      <c r="AA8" s="99">
        <v>19</v>
      </c>
      <c r="AB8" s="100">
        <f t="shared" si="9"/>
        <v>1</v>
      </c>
      <c r="AC8" s="99">
        <v>1</v>
      </c>
      <c r="AD8" s="101">
        <f t="shared" si="10"/>
        <v>0.21099744245524296</v>
      </c>
      <c r="AE8" s="100">
        <f t="shared" si="11"/>
        <v>16</v>
      </c>
      <c r="AF8" s="102">
        <f t="shared" si="12"/>
        <v>131.87340153452686</v>
      </c>
      <c r="AG8" s="176">
        <v>60.6</v>
      </c>
      <c r="AH8" s="179">
        <f t="shared" si="13"/>
        <v>77.099999999999994</v>
      </c>
      <c r="AI8" s="179">
        <f t="shared" si="14"/>
        <v>78.2</v>
      </c>
      <c r="AJ8" s="175"/>
    </row>
    <row r="9" spans="1:36" s="105" customFormat="1" ht="90" x14ac:dyDescent="0.2">
      <c r="A9" s="298">
        <v>10</v>
      </c>
      <c r="B9" s="105" t="s">
        <v>26</v>
      </c>
      <c r="C9" s="300" t="s">
        <v>25</v>
      </c>
      <c r="D9" s="308" t="s">
        <v>120</v>
      </c>
      <c r="E9" s="302" t="s">
        <v>28</v>
      </c>
      <c r="F9" s="99" t="s">
        <v>28</v>
      </c>
      <c r="G9" s="99">
        <v>0</v>
      </c>
      <c r="H9" s="303">
        <f t="shared" si="0"/>
        <v>1</v>
      </c>
      <c r="I9" s="99">
        <v>1</v>
      </c>
      <c r="J9" s="99">
        <v>5</v>
      </c>
      <c r="K9" s="99">
        <v>5</v>
      </c>
      <c r="L9" s="303">
        <f t="shared" si="1"/>
        <v>1</v>
      </c>
      <c r="M9" s="99">
        <v>94.2</v>
      </c>
      <c r="N9" s="304">
        <f t="shared" si="2"/>
        <v>18.84</v>
      </c>
      <c r="O9" s="298">
        <f t="shared" si="15"/>
        <v>2</v>
      </c>
      <c r="P9" s="99">
        <v>5.0999999999999996</v>
      </c>
      <c r="Q9" s="98">
        <v>12.8</v>
      </c>
      <c r="R9" s="102">
        <f t="shared" si="3"/>
        <v>17.899999999999999</v>
      </c>
      <c r="S9" s="305">
        <f t="shared" si="4"/>
        <v>0.28491620111731841</v>
      </c>
      <c r="T9" s="100">
        <f t="shared" si="5"/>
        <v>3</v>
      </c>
      <c r="U9" s="99">
        <v>19</v>
      </c>
      <c r="V9" s="100">
        <f t="shared" si="6"/>
        <v>1</v>
      </c>
      <c r="W9" s="102">
        <f t="shared" si="7"/>
        <v>3.5799999999999996</v>
      </c>
      <c r="X9" s="100">
        <f t="shared" si="8"/>
        <v>3</v>
      </c>
      <c r="Y9" s="99">
        <v>1</v>
      </c>
      <c r="Z9" s="99">
        <v>1</v>
      </c>
      <c r="AA9" s="99">
        <v>19</v>
      </c>
      <c r="AB9" s="100">
        <f t="shared" si="9"/>
        <v>1</v>
      </c>
      <c r="AC9" s="99">
        <v>1</v>
      </c>
      <c r="AD9" s="101">
        <f t="shared" si="10"/>
        <v>0.19002123142250529</v>
      </c>
      <c r="AE9" s="100">
        <f t="shared" si="11"/>
        <v>16</v>
      </c>
      <c r="AF9" s="102">
        <f t="shared" si="12"/>
        <v>118.76326963906581</v>
      </c>
      <c r="AG9" s="176">
        <v>76</v>
      </c>
      <c r="AH9" s="179">
        <f t="shared" si="13"/>
        <v>93.9</v>
      </c>
      <c r="AI9" s="179">
        <f t="shared" si="14"/>
        <v>94.2</v>
      </c>
      <c r="AJ9" s="175" t="s">
        <v>121</v>
      </c>
    </row>
    <row r="10" spans="1:36" s="105" customFormat="1" ht="90" x14ac:dyDescent="0.2">
      <c r="A10" s="298">
        <v>5</v>
      </c>
      <c r="B10" s="299" t="s">
        <v>60</v>
      </c>
      <c r="C10" s="300" t="s">
        <v>25</v>
      </c>
      <c r="D10" s="308" t="s">
        <v>101</v>
      </c>
      <c r="E10" s="302" t="s">
        <v>28</v>
      </c>
      <c r="F10" s="99" t="s">
        <v>28</v>
      </c>
      <c r="G10" s="99">
        <v>2</v>
      </c>
      <c r="H10" s="303">
        <f t="shared" si="0"/>
        <v>2</v>
      </c>
      <c r="I10" s="99">
        <v>1</v>
      </c>
      <c r="J10" s="99">
        <v>5</v>
      </c>
      <c r="K10" s="99">
        <v>7</v>
      </c>
      <c r="L10" s="303">
        <f t="shared" si="1"/>
        <v>3</v>
      </c>
      <c r="M10" s="99">
        <v>72.099999999999994</v>
      </c>
      <c r="N10" s="304">
        <f t="shared" si="2"/>
        <v>14.419999999999998</v>
      </c>
      <c r="O10" s="298">
        <f t="shared" si="15"/>
        <v>3</v>
      </c>
      <c r="P10" s="98">
        <v>6.2</v>
      </c>
      <c r="Q10" s="99">
        <v>11.1</v>
      </c>
      <c r="R10" s="102">
        <f t="shared" si="3"/>
        <v>17.3</v>
      </c>
      <c r="S10" s="305">
        <f t="shared" si="4"/>
        <v>0.3583815028901734</v>
      </c>
      <c r="T10" s="100">
        <f t="shared" si="5"/>
        <v>3</v>
      </c>
      <c r="U10" s="99">
        <v>14</v>
      </c>
      <c r="V10" s="100">
        <f t="shared" si="6"/>
        <v>2</v>
      </c>
      <c r="W10" s="102">
        <f t="shared" si="7"/>
        <v>3.46</v>
      </c>
      <c r="X10" s="100">
        <f t="shared" si="8"/>
        <v>3</v>
      </c>
      <c r="Y10" s="99">
        <v>1</v>
      </c>
      <c r="Z10" s="99">
        <v>1</v>
      </c>
      <c r="AA10" s="99">
        <v>14</v>
      </c>
      <c r="AB10" s="100">
        <f t="shared" si="9"/>
        <v>3</v>
      </c>
      <c r="AC10" s="99">
        <v>1</v>
      </c>
      <c r="AD10" s="101">
        <f t="shared" si="10"/>
        <v>0.23994452149791959</v>
      </c>
      <c r="AE10" s="100">
        <f t="shared" si="11"/>
        <v>23</v>
      </c>
      <c r="AF10" s="102">
        <f t="shared" si="12"/>
        <v>104.32370499909548</v>
      </c>
      <c r="AG10" s="176">
        <v>62</v>
      </c>
      <c r="AH10" s="179">
        <f t="shared" si="13"/>
        <v>79.3</v>
      </c>
      <c r="AI10" s="179">
        <f t="shared" si="14"/>
        <v>72.099999999999994</v>
      </c>
      <c r="AJ10" s="175" t="s">
        <v>102</v>
      </c>
    </row>
    <row r="11" spans="1:36" s="105" customFormat="1" ht="75" x14ac:dyDescent="0.2">
      <c r="A11" s="298">
        <v>6</v>
      </c>
      <c r="B11" s="105" t="s">
        <v>60</v>
      </c>
      <c r="C11" s="300" t="s">
        <v>25</v>
      </c>
      <c r="D11" s="308" t="s">
        <v>103</v>
      </c>
      <c r="E11" s="302" t="s">
        <v>28</v>
      </c>
      <c r="F11" s="99" t="s">
        <v>28</v>
      </c>
      <c r="G11" s="99">
        <v>2</v>
      </c>
      <c r="H11" s="303">
        <f t="shared" si="0"/>
        <v>2</v>
      </c>
      <c r="I11" s="99">
        <v>1</v>
      </c>
      <c r="J11" s="99">
        <v>5</v>
      </c>
      <c r="K11" s="99">
        <v>7</v>
      </c>
      <c r="L11" s="303">
        <f t="shared" si="1"/>
        <v>3</v>
      </c>
      <c r="M11" s="99">
        <v>107.8</v>
      </c>
      <c r="N11" s="304">
        <f t="shared" si="2"/>
        <v>21.56</v>
      </c>
      <c r="O11" s="298">
        <f t="shared" si="15"/>
        <v>1</v>
      </c>
      <c r="P11" s="99">
        <v>6.3</v>
      </c>
      <c r="Q11" s="99">
        <v>13.3</v>
      </c>
      <c r="R11" s="102">
        <f t="shared" si="3"/>
        <v>19.600000000000001</v>
      </c>
      <c r="S11" s="305">
        <f t="shared" si="4"/>
        <v>0.3214285714285714</v>
      </c>
      <c r="T11" s="100">
        <f t="shared" si="5"/>
        <v>3</v>
      </c>
      <c r="U11" s="99">
        <v>18</v>
      </c>
      <c r="V11" s="100">
        <f t="shared" si="6"/>
        <v>2</v>
      </c>
      <c r="W11" s="102">
        <f t="shared" si="7"/>
        <v>3.9200000000000004</v>
      </c>
      <c r="X11" s="100">
        <f t="shared" si="8"/>
        <v>2</v>
      </c>
      <c r="Y11" s="99">
        <v>1</v>
      </c>
      <c r="Z11" s="99">
        <v>2</v>
      </c>
      <c r="AA11" s="99">
        <v>15</v>
      </c>
      <c r="AB11" s="100">
        <f t="shared" si="9"/>
        <v>2</v>
      </c>
      <c r="AC11" s="99">
        <v>1</v>
      </c>
      <c r="AD11" s="101">
        <f t="shared" si="10"/>
        <v>0.18181818181818182</v>
      </c>
      <c r="AE11" s="100">
        <f t="shared" si="11"/>
        <v>20</v>
      </c>
      <c r="AF11" s="102">
        <f t="shared" si="12"/>
        <v>90.909090909090907</v>
      </c>
      <c r="AG11" s="176">
        <v>90.4</v>
      </c>
      <c r="AH11" s="179">
        <f t="shared" si="13"/>
        <v>110</v>
      </c>
      <c r="AI11" s="179">
        <f t="shared" si="14"/>
        <v>107.8</v>
      </c>
      <c r="AJ11" s="175" t="s">
        <v>104</v>
      </c>
    </row>
    <row r="12" spans="1:36" s="105" customFormat="1" ht="30" x14ac:dyDescent="0.2">
      <c r="A12" s="298">
        <v>12</v>
      </c>
      <c r="B12" s="105" t="s">
        <v>26</v>
      </c>
      <c r="C12" s="300" t="s">
        <v>25</v>
      </c>
      <c r="D12" s="308" t="s">
        <v>124</v>
      </c>
      <c r="E12" s="302" t="s">
        <v>28</v>
      </c>
      <c r="F12" s="99" t="s">
        <v>28</v>
      </c>
      <c r="G12" s="99">
        <v>0</v>
      </c>
      <c r="H12" s="303">
        <f t="shared" si="0"/>
        <v>1</v>
      </c>
      <c r="I12" s="99">
        <v>1</v>
      </c>
      <c r="J12" s="99">
        <v>5</v>
      </c>
      <c r="K12" s="99">
        <v>5</v>
      </c>
      <c r="L12" s="303">
        <f t="shared" si="1"/>
        <v>1</v>
      </c>
      <c r="M12" s="99">
        <v>92.9</v>
      </c>
      <c r="N12" s="304">
        <f t="shared" si="2"/>
        <v>18.580000000000002</v>
      </c>
      <c r="O12" s="298">
        <f t="shared" si="15"/>
        <v>2</v>
      </c>
      <c r="P12" s="98">
        <v>6.8</v>
      </c>
      <c r="Q12" s="99">
        <v>8.8000000000000007</v>
      </c>
      <c r="R12" s="102">
        <f t="shared" si="3"/>
        <v>15.600000000000001</v>
      </c>
      <c r="S12" s="305">
        <f t="shared" si="4"/>
        <v>0.43589743589743585</v>
      </c>
      <c r="T12" s="100">
        <f t="shared" si="5"/>
        <v>3</v>
      </c>
      <c r="U12" s="99">
        <v>11</v>
      </c>
      <c r="V12" s="100">
        <f t="shared" si="6"/>
        <v>3</v>
      </c>
      <c r="W12" s="102">
        <f t="shared" si="7"/>
        <v>3.12</v>
      </c>
      <c r="X12" s="100">
        <f t="shared" si="8"/>
        <v>3</v>
      </c>
      <c r="Y12" s="99">
        <v>1.5</v>
      </c>
      <c r="Z12" s="99">
        <v>1</v>
      </c>
      <c r="AA12" s="99">
        <v>11</v>
      </c>
      <c r="AB12" s="100">
        <f t="shared" si="9"/>
        <v>3</v>
      </c>
      <c r="AC12" s="99">
        <v>1</v>
      </c>
      <c r="AD12" s="101">
        <f t="shared" si="10"/>
        <v>0.16792249730893435</v>
      </c>
      <c r="AE12" s="100">
        <f t="shared" si="11"/>
        <v>20.5</v>
      </c>
      <c r="AF12" s="102">
        <f t="shared" si="12"/>
        <v>81.913413321431392</v>
      </c>
      <c r="AG12" s="176">
        <v>76.400000000000006</v>
      </c>
      <c r="AH12" s="179">
        <f t="shared" si="13"/>
        <v>92</v>
      </c>
      <c r="AI12" s="179">
        <f t="shared" si="14"/>
        <v>92.9</v>
      </c>
      <c r="AJ12" s="175" t="s">
        <v>125</v>
      </c>
    </row>
    <row r="13" spans="1:36" s="105" customFormat="1" ht="30" x14ac:dyDescent="0.2">
      <c r="A13" s="298">
        <v>7</v>
      </c>
      <c r="B13" s="299" t="s">
        <v>26</v>
      </c>
      <c r="C13" s="300" t="s">
        <v>25</v>
      </c>
      <c r="D13" s="308" t="s">
        <v>114</v>
      </c>
      <c r="E13" s="302" t="s">
        <v>28</v>
      </c>
      <c r="F13" s="99" t="s">
        <v>28</v>
      </c>
      <c r="G13" s="99">
        <v>0</v>
      </c>
      <c r="H13" s="303">
        <f t="shared" si="0"/>
        <v>1</v>
      </c>
      <c r="I13" s="99">
        <v>1</v>
      </c>
      <c r="J13" s="99">
        <v>5</v>
      </c>
      <c r="K13" s="99">
        <v>5</v>
      </c>
      <c r="L13" s="303">
        <f t="shared" si="1"/>
        <v>1</v>
      </c>
      <c r="M13" s="99">
        <v>92.3</v>
      </c>
      <c r="N13" s="304">
        <f t="shared" si="2"/>
        <v>18.46</v>
      </c>
      <c r="O13" s="298">
        <f t="shared" si="15"/>
        <v>2</v>
      </c>
      <c r="P13" s="99">
        <v>6</v>
      </c>
      <c r="Q13" s="98">
        <v>6.9</v>
      </c>
      <c r="R13" s="102">
        <f t="shared" si="3"/>
        <v>12.9</v>
      </c>
      <c r="S13" s="305">
        <f t="shared" si="4"/>
        <v>0.46511627906976744</v>
      </c>
      <c r="T13" s="100">
        <f t="shared" si="5"/>
        <v>3</v>
      </c>
      <c r="U13" s="99">
        <v>15</v>
      </c>
      <c r="V13" s="100">
        <f t="shared" si="6"/>
        <v>2</v>
      </c>
      <c r="W13" s="102">
        <f t="shared" si="7"/>
        <v>2.58</v>
      </c>
      <c r="X13" s="100">
        <f t="shared" si="8"/>
        <v>3</v>
      </c>
      <c r="Y13" s="99">
        <v>2</v>
      </c>
      <c r="Z13" s="99">
        <v>1</v>
      </c>
      <c r="AA13" s="99">
        <v>15</v>
      </c>
      <c r="AB13" s="100">
        <f t="shared" si="9"/>
        <v>2</v>
      </c>
      <c r="AC13" s="99">
        <v>1</v>
      </c>
      <c r="AD13" s="101">
        <f t="shared" si="10"/>
        <v>0.13976164680390032</v>
      </c>
      <c r="AE13" s="100">
        <f t="shared" si="11"/>
        <v>19</v>
      </c>
      <c r="AF13" s="102">
        <f t="shared" si="12"/>
        <v>73.558761475737015</v>
      </c>
      <c r="AG13" s="176">
        <v>79.099999999999994</v>
      </c>
      <c r="AH13" s="179">
        <f t="shared" si="13"/>
        <v>92</v>
      </c>
      <c r="AI13" s="179">
        <f t="shared" si="14"/>
        <v>92.3</v>
      </c>
      <c r="AJ13" s="175" t="s">
        <v>115</v>
      </c>
    </row>
    <row r="14" spans="1:36" s="216" customFormat="1" x14ac:dyDescent="0.2">
      <c r="A14" s="229"/>
      <c r="C14" s="230"/>
      <c r="D14" s="231"/>
      <c r="E14" s="232"/>
      <c r="F14" s="233"/>
      <c r="G14" s="233"/>
      <c r="H14" s="234"/>
      <c r="I14" s="233"/>
      <c r="J14" s="233"/>
      <c r="K14" s="233"/>
      <c r="L14" s="234"/>
      <c r="M14" s="233"/>
      <c r="N14" s="235"/>
      <c r="O14" s="229"/>
      <c r="P14" s="236"/>
      <c r="Q14" s="236"/>
      <c r="R14" s="237"/>
      <c r="S14" s="238"/>
      <c r="T14" s="239"/>
      <c r="U14" s="233"/>
      <c r="V14" s="239"/>
      <c r="W14" s="237"/>
      <c r="X14" s="239"/>
      <c r="Y14" s="236"/>
      <c r="Z14" s="236"/>
      <c r="AA14" s="233"/>
      <c r="AB14" s="239"/>
      <c r="AC14" s="236"/>
      <c r="AD14" s="240"/>
      <c r="AE14" s="239"/>
      <c r="AF14" s="237"/>
      <c r="AG14" s="241"/>
      <c r="AH14" s="242"/>
      <c r="AI14" s="242"/>
      <c r="AJ14" s="243"/>
    </row>
    <row r="15" spans="1:36" s="216" customFormat="1" x14ac:dyDescent="0.2">
      <c r="A15" s="229"/>
      <c r="C15" s="230"/>
      <c r="D15" s="244"/>
      <c r="E15" s="232"/>
      <c r="F15" s="233"/>
      <c r="G15" s="233"/>
      <c r="H15" s="234"/>
      <c r="I15" s="233"/>
      <c r="J15" s="233"/>
      <c r="K15" s="233"/>
      <c r="L15" s="234"/>
      <c r="M15" s="233"/>
      <c r="N15" s="235"/>
      <c r="O15" s="229"/>
      <c r="P15" s="233"/>
      <c r="Q15" s="233"/>
      <c r="R15" s="237"/>
      <c r="S15" s="238"/>
      <c r="T15" s="239"/>
      <c r="U15" s="233"/>
      <c r="V15" s="239"/>
      <c r="W15" s="237"/>
      <c r="X15" s="239"/>
      <c r="Y15" s="233"/>
      <c r="Z15" s="233"/>
      <c r="AA15" s="233"/>
      <c r="AB15" s="239"/>
      <c r="AC15" s="233"/>
      <c r="AD15" s="240"/>
      <c r="AE15" s="239"/>
      <c r="AF15" s="237"/>
      <c r="AG15" s="241"/>
      <c r="AH15" s="242"/>
      <c r="AI15" s="242"/>
      <c r="AJ15" s="243"/>
    </row>
    <row r="16" spans="1:36" s="216" customFormat="1" x14ac:dyDescent="0.2">
      <c r="A16" s="229"/>
      <c r="C16" s="230"/>
      <c r="D16" s="231"/>
      <c r="E16" s="236"/>
      <c r="F16" s="233"/>
      <c r="G16" s="233"/>
      <c r="H16" s="234"/>
      <c r="I16" s="233"/>
      <c r="J16" s="233"/>
      <c r="K16" s="233"/>
      <c r="L16" s="234"/>
      <c r="M16" s="233"/>
      <c r="N16" s="235"/>
      <c r="O16" s="229"/>
      <c r="P16" s="233"/>
      <c r="Q16" s="233"/>
      <c r="R16" s="237"/>
      <c r="S16" s="238"/>
      <c r="T16" s="239"/>
      <c r="U16" s="233"/>
      <c r="V16" s="239"/>
      <c r="W16" s="237"/>
      <c r="X16" s="239"/>
      <c r="Y16" s="236"/>
      <c r="Z16" s="236"/>
      <c r="AA16" s="233"/>
      <c r="AB16" s="239"/>
      <c r="AC16" s="236"/>
      <c r="AD16" s="240"/>
      <c r="AE16" s="239"/>
      <c r="AF16" s="237"/>
      <c r="AH16" s="245"/>
      <c r="AI16" s="245"/>
      <c r="AJ16" s="246"/>
    </row>
    <row r="17" spans="1:36" s="216" customFormat="1" x14ac:dyDescent="0.2">
      <c r="A17" s="229"/>
      <c r="C17" s="230"/>
      <c r="D17" s="244"/>
      <c r="E17" s="232"/>
      <c r="F17" s="233"/>
      <c r="G17" s="233"/>
      <c r="H17" s="234"/>
      <c r="I17" s="233"/>
      <c r="J17" s="233"/>
      <c r="K17" s="233"/>
      <c r="L17" s="234"/>
      <c r="M17" s="233"/>
      <c r="N17" s="235"/>
      <c r="O17" s="229"/>
      <c r="P17" s="236"/>
      <c r="Q17" s="236"/>
      <c r="R17" s="237"/>
      <c r="S17" s="238"/>
      <c r="T17" s="239"/>
      <c r="U17" s="233"/>
      <c r="V17" s="239"/>
      <c r="W17" s="237"/>
      <c r="X17" s="239"/>
      <c r="Y17" s="233"/>
      <c r="Z17" s="233"/>
      <c r="AA17" s="233"/>
      <c r="AB17" s="239"/>
      <c r="AC17" s="233"/>
      <c r="AD17" s="240"/>
      <c r="AE17" s="239"/>
      <c r="AF17" s="237"/>
      <c r="AH17" s="245"/>
      <c r="AI17" s="245"/>
      <c r="AJ17" s="246"/>
    </row>
    <row r="18" spans="1:36" s="216" customFormat="1" x14ac:dyDescent="0.2">
      <c r="A18" s="229"/>
      <c r="C18" s="230"/>
      <c r="D18" s="244"/>
      <c r="E18" s="232"/>
      <c r="F18" s="233"/>
      <c r="G18" s="233"/>
      <c r="H18" s="234"/>
      <c r="I18" s="233"/>
      <c r="J18" s="233"/>
      <c r="K18" s="233"/>
      <c r="L18" s="234"/>
      <c r="M18" s="233"/>
      <c r="N18" s="235"/>
      <c r="O18" s="229"/>
      <c r="P18" s="236"/>
      <c r="Q18" s="233"/>
      <c r="R18" s="237"/>
      <c r="S18" s="238"/>
      <c r="T18" s="239"/>
      <c r="U18" s="233"/>
      <c r="V18" s="239"/>
      <c r="W18" s="237"/>
      <c r="X18" s="239"/>
      <c r="Y18" s="233"/>
      <c r="Z18" s="233"/>
      <c r="AA18" s="233"/>
      <c r="AB18" s="239"/>
      <c r="AC18" s="233"/>
      <c r="AD18" s="240"/>
      <c r="AE18" s="239"/>
      <c r="AF18" s="237"/>
      <c r="AH18" s="245"/>
      <c r="AI18" s="245"/>
      <c r="AJ18" s="246"/>
    </row>
    <row r="19" spans="1:36" s="216" customFormat="1" x14ac:dyDescent="0.2">
      <c r="A19" s="229"/>
      <c r="B19" s="225"/>
      <c r="C19" s="230"/>
      <c r="D19" s="247"/>
      <c r="E19" s="232"/>
      <c r="F19" s="236"/>
      <c r="G19" s="233"/>
      <c r="H19" s="234"/>
      <c r="I19" s="233"/>
      <c r="J19" s="233"/>
      <c r="K19" s="233"/>
      <c r="L19" s="234"/>
      <c r="M19" s="233"/>
      <c r="N19" s="235"/>
      <c r="O19" s="229"/>
      <c r="P19" s="233"/>
      <c r="Q19" s="233"/>
      <c r="R19" s="237"/>
      <c r="S19" s="238"/>
      <c r="T19" s="239"/>
      <c r="U19" s="233"/>
      <c r="V19" s="239"/>
      <c r="W19" s="237"/>
      <c r="X19" s="239"/>
      <c r="Y19" s="236"/>
      <c r="Z19" s="236"/>
      <c r="AA19" s="233"/>
      <c r="AB19" s="239"/>
      <c r="AC19" s="236"/>
      <c r="AD19" s="240"/>
      <c r="AE19" s="239"/>
      <c r="AF19" s="237"/>
      <c r="AH19" s="245"/>
      <c r="AI19" s="245"/>
      <c r="AJ19" s="246"/>
    </row>
    <row r="20" spans="1:36" s="216" customFormat="1" x14ac:dyDescent="0.2">
      <c r="A20" s="229"/>
      <c r="C20" s="230"/>
      <c r="D20" s="231"/>
      <c r="E20" s="236"/>
      <c r="F20" s="233"/>
      <c r="G20" s="233"/>
      <c r="H20" s="234"/>
      <c r="I20" s="233"/>
      <c r="J20" s="233"/>
      <c r="K20" s="233"/>
      <c r="L20" s="234"/>
      <c r="M20" s="233"/>
      <c r="N20" s="235"/>
      <c r="O20" s="229"/>
      <c r="P20" s="233"/>
      <c r="Q20" s="236"/>
      <c r="R20" s="237"/>
      <c r="S20" s="238"/>
      <c r="T20" s="239"/>
      <c r="U20" s="233"/>
      <c r="V20" s="239"/>
      <c r="W20" s="237"/>
      <c r="X20" s="239"/>
      <c r="Y20" s="236"/>
      <c r="Z20" s="236"/>
      <c r="AA20" s="233"/>
      <c r="AB20" s="239"/>
      <c r="AC20" s="236"/>
      <c r="AD20" s="240"/>
      <c r="AE20" s="239"/>
      <c r="AF20" s="237"/>
      <c r="AH20" s="245"/>
      <c r="AI20" s="245"/>
      <c r="AJ20" s="246"/>
    </row>
    <row r="21" spans="1:36" s="216" customFormat="1" x14ac:dyDescent="0.2">
      <c r="A21" s="229"/>
      <c r="B21" s="225"/>
      <c r="C21" s="230"/>
      <c r="D21" s="231"/>
      <c r="E21" s="232"/>
      <c r="F21" s="236"/>
      <c r="G21" s="233"/>
      <c r="H21" s="234"/>
      <c r="I21" s="233"/>
      <c r="J21" s="233"/>
      <c r="K21" s="233"/>
      <c r="L21" s="234"/>
      <c r="M21" s="233"/>
      <c r="N21" s="235"/>
      <c r="O21" s="229"/>
      <c r="P21" s="236"/>
      <c r="Q21" s="233"/>
      <c r="R21" s="237"/>
      <c r="S21" s="238"/>
      <c r="T21" s="239"/>
      <c r="U21" s="233"/>
      <c r="V21" s="239"/>
      <c r="W21" s="237"/>
      <c r="X21" s="239"/>
      <c r="Y21" s="236"/>
      <c r="Z21" s="236"/>
      <c r="AA21" s="233"/>
      <c r="AB21" s="239"/>
      <c r="AC21" s="236"/>
      <c r="AD21" s="240"/>
      <c r="AE21" s="239"/>
      <c r="AF21" s="237"/>
      <c r="AH21" s="245"/>
      <c r="AI21" s="245"/>
      <c r="AJ21" s="246"/>
    </row>
    <row r="22" spans="1:36" s="216" customFormat="1" x14ac:dyDescent="0.2">
      <c r="A22" s="229"/>
      <c r="C22" s="230"/>
      <c r="D22" s="244"/>
      <c r="E22" s="232"/>
      <c r="F22" s="233"/>
      <c r="G22" s="233"/>
      <c r="H22" s="234"/>
      <c r="I22" s="233"/>
      <c r="J22" s="233"/>
      <c r="K22" s="233"/>
      <c r="L22" s="234"/>
      <c r="M22" s="233"/>
      <c r="N22" s="235"/>
      <c r="O22" s="229"/>
      <c r="P22" s="236"/>
      <c r="Q22" s="233"/>
      <c r="R22" s="237"/>
      <c r="S22" s="238"/>
      <c r="T22" s="239"/>
      <c r="U22" s="233"/>
      <c r="V22" s="239"/>
      <c r="W22" s="237"/>
      <c r="X22" s="239"/>
      <c r="Y22" s="233"/>
      <c r="Z22" s="233"/>
      <c r="AA22" s="233"/>
      <c r="AB22" s="239"/>
      <c r="AC22" s="233"/>
      <c r="AD22" s="240"/>
      <c r="AE22" s="239"/>
      <c r="AF22" s="237"/>
      <c r="AH22" s="245"/>
      <c r="AI22" s="245"/>
      <c r="AJ22" s="246"/>
    </row>
    <row r="23" spans="1:36" s="216" customFormat="1" x14ac:dyDescent="0.2">
      <c r="A23" s="229"/>
      <c r="B23" s="225"/>
      <c r="C23" s="230"/>
      <c r="D23" s="244"/>
      <c r="E23" s="232"/>
      <c r="F23" s="233"/>
      <c r="G23" s="233"/>
      <c r="H23" s="234"/>
      <c r="I23" s="233"/>
      <c r="J23" s="233"/>
      <c r="K23" s="233"/>
      <c r="L23" s="234"/>
      <c r="M23" s="233"/>
      <c r="N23" s="235"/>
      <c r="O23" s="229"/>
      <c r="P23" s="233"/>
      <c r="Q23" s="236"/>
      <c r="R23" s="237"/>
      <c r="S23" s="238"/>
      <c r="T23" s="239"/>
      <c r="U23" s="233"/>
      <c r="V23" s="239"/>
      <c r="W23" s="237"/>
      <c r="X23" s="239"/>
      <c r="Y23" s="233"/>
      <c r="Z23" s="233"/>
      <c r="AA23" s="233"/>
      <c r="AB23" s="239"/>
      <c r="AC23" s="233"/>
      <c r="AD23" s="240"/>
      <c r="AE23" s="239"/>
      <c r="AF23" s="237"/>
      <c r="AH23" s="245"/>
      <c r="AI23" s="245"/>
      <c r="AJ23" s="246"/>
    </row>
    <row r="24" spans="1:36" s="216" customFormat="1" x14ac:dyDescent="0.2">
      <c r="A24" s="229"/>
      <c r="C24" s="230"/>
      <c r="D24" s="247"/>
      <c r="E24" s="232"/>
      <c r="F24" s="233"/>
      <c r="G24" s="233"/>
      <c r="H24" s="234"/>
      <c r="I24" s="233"/>
      <c r="J24" s="233"/>
      <c r="K24" s="233"/>
      <c r="L24" s="234"/>
      <c r="M24" s="233"/>
      <c r="N24" s="235"/>
      <c r="O24" s="229"/>
      <c r="P24" s="233"/>
      <c r="Q24" s="233"/>
      <c r="R24" s="237"/>
      <c r="S24" s="238"/>
      <c r="T24" s="239"/>
      <c r="U24" s="233"/>
      <c r="V24" s="239"/>
      <c r="W24" s="237"/>
      <c r="X24" s="239"/>
      <c r="Y24" s="236"/>
      <c r="Z24" s="236"/>
      <c r="AA24" s="233"/>
      <c r="AB24" s="239"/>
      <c r="AC24" s="236"/>
      <c r="AD24" s="240"/>
      <c r="AE24" s="239"/>
      <c r="AF24" s="237"/>
      <c r="AH24" s="245"/>
      <c r="AI24" s="245"/>
      <c r="AJ24" s="246"/>
    </row>
    <row r="25" spans="1:36" s="216" customFormat="1" x14ac:dyDescent="0.2">
      <c r="A25" s="229"/>
      <c r="C25" s="230"/>
      <c r="D25" s="244"/>
      <c r="E25" s="232"/>
      <c r="F25" s="233"/>
      <c r="G25" s="233"/>
      <c r="H25" s="234"/>
      <c r="I25" s="233"/>
      <c r="J25" s="233"/>
      <c r="K25" s="233"/>
      <c r="L25" s="234"/>
      <c r="M25" s="233"/>
      <c r="N25" s="235"/>
      <c r="O25" s="229"/>
      <c r="P25" s="236"/>
      <c r="Q25" s="233"/>
      <c r="R25" s="237"/>
      <c r="S25" s="238"/>
      <c r="T25" s="239"/>
      <c r="U25" s="233"/>
      <c r="V25" s="239"/>
      <c r="W25" s="237"/>
      <c r="X25" s="239"/>
      <c r="Y25" s="233"/>
      <c r="Z25" s="233"/>
      <c r="AA25" s="233"/>
      <c r="AB25" s="239"/>
      <c r="AC25" s="233"/>
      <c r="AD25" s="240"/>
      <c r="AE25" s="239"/>
      <c r="AF25" s="237"/>
      <c r="AH25" s="245"/>
      <c r="AI25" s="245"/>
      <c r="AJ25" s="246"/>
    </row>
    <row r="26" spans="1:36" s="216" customFormat="1" x14ac:dyDescent="0.2">
      <c r="A26" s="229"/>
      <c r="C26" s="230"/>
      <c r="D26" s="231"/>
      <c r="E26" s="232"/>
      <c r="F26" s="233"/>
      <c r="G26" s="233"/>
      <c r="H26" s="234"/>
      <c r="I26" s="233"/>
      <c r="J26" s="233"/>
      <c r="K26" s="233"/>
      <c r="L26" s="234"/>
      <c r="M26" s="233"/>
      <c r="N26" s="235"/>
      <c r="O26" s="229"/>
      <c r="P26" s="236"/>
      <c r="Q26" s="236"/>
      <c r="R26" s="237"/>
      <c r="S26" s="238"/>
      <c r="T26" s="239"/>
      <c r="U26" s="233"/>
      <c r="V26" s="239"/>
      <c r="W26" s="237"/>
      <c r="X26" s="239"/>
      <c r="Y26" s="236"/>
      <c r="Z26" s="236"/>
      <c r="AA26" s="233"/>
      <c r="AB26" s="239"/>
      <c r="AC26" s="236"/>
      <c r="AD26" s="240"/>
      <c r="AE26" s="239"/>
      <c r="AF26" s="237"/>
      <c r="AH26" s="245"/>
      <c r="AI26" s="245"/>
      <c r="AJ26" s="246"/>
    </row>
    <row r="27" spans="1:36" s="216" customFormat="1" x14ac:dyDescent="0.2">
      <c r="A27" s="229"/>
      <c r="C27" s="230"/>
      <c r="D27" s="244"/>
      <c r="E27" s="232"/>
      <c r="F27" s="233"/>
      <c r="G27" s="233"/>
      <c r="H27" s="234"/>
      <c r="I27" s="233"/>
      <c r="J27" s="233"/>
      <c r="K27" s="233"/>
      <c r="L27" s="234"/>
      <c r="M27" s="233"/>
      <c r="N27" s="235"/>
      <c r="O27" s="229"/>
      <c r="P27" s="233"/>
      <c r="Q27" s="233"/>
      <c r="R27" s="237"/>
      <c r="S27" s="238"/>
      <c r="T27" s="239"/>
      <c r="U27" s="233"/>
      <c r="V27" s="239"/>
      <c r="W27" s="237"/>
      <c r="X27" s="239"/>
      <c r="Y27" s="233"/>
      <c r="Z27" s="233"/>
      <c r="AA27" s="233"/>
      <c r="AB27" s="239"/>
      <c r="AC27" s="233"/>
      <c r="AD27" s="240"/>
      <c r="AE27" s="239"/>
      <c r="AF27" s="237"/>
      <c r="AH27" s="245"/>
      <c r="AI27" s="245"/>
      <c r="AJ27" s="246"/>
    </row>
    <row r="28" spans="1:36" s="216" customFormat="1" x14ac:dyDescent="0.2">
      <c r="A28" s="229"/>
      <c r="B28" s="225"/>
      <c r="C28" s="230"/>
      <c r="D28" s="244"/>
      <c r="E28" s="232"/>
      <c r="F28" s="233"/>
      <c r="G28" s="233"/>
      <c r="H28" s="234"/>
      <c r="I28" s="233"/>
      <c r="J28" s="233"/>
      <c r="K28" s="233"/>
      <c r="L28" s="234"/>
      <c r="M28" s="233"/>
      <c r="N28" s="235"/>
      <c r="O28" s="229"/>
      <c r="P28" s="233"/>
      <c r="Q28" s="233"/>
      <c r="R28" s="237"/>
      <c r="S28" s="238"/>
      <c r="T28" s="239"/>
      <c r="U28" s="233"/>
      <c r="V28" s="239"/>
      <c r="W28" s="237"/>
      <c r="X28" s="239"/>
      <c r="Y28" s="233"/>
      <c r="Z28" s="233"/>
      <c r="AA28" s="233"/>
      <c r="AB28" s="239"/>
      <c r="AC28" s="233"/>
      <c r="AD28" s="240"/>
      <c r="AE28" s="239"/>
      <c r="AF28" s="237"/>
      <c r="AH28" s="245"/>
      <c r="AI28" s="245"/>
      <c r="AJ28" s="246"/>
    </row>
    <row r="29" spans="1:36" s="216" customFormat="1" x14ac:dyDescent="0.2">
      <c r="A29" s="229"/>
      <c r="C29" s="230"/>
      <c r="D29" s="231"/>
      <c r="E29" s="232"/>
      <c r="F29" s="236"/>
      <c r="G29" s="233"/>
      <c r="H29" s="234"/>
      <c r="I29" s="233"/>
      <c r="J29" s="233"/>
      <c r="K29" s="233"/>
      <c r="L29" s="234"/>
      <c r="M29" s="233"/>
      <c r="N29" s="235"/>
      <c r="O29" s="229"/>
      <c r="P29" s="236"/>
      <c r="Q29" s="236"/>
      <c r="R29" s="237"/>
      <c r="S29" s="238"/>
      <c r="T29" s="239"/>
      <c r="U29" s="233"/>
      <c r="V29" s="239"/>
      <c r="W29" s="237"/>
      <c r="X29" s="239"/>
      <c r="Y29" s="236"/>
      <c r="Z29" s="236"/>
      <c r="AA29" s="233"/>
      <c r="AB29" s="239"/>
      <c r="AC29" s="236"/>
      <c r="AD29" s="240"/>
      <c r="AE29" s="239"/>
      <c r="AF29" s="237"/>
      <c r="AH29" s="245"/>
      <c r="AI29" s="245"/>
      <c r="AJ29" s="246"/>
    </row>
    <row r="30" spans="1:36" s="216" customFormat="1" x14ac:dyDescent="0.2">
      <c r="A30" s="229"/>
      <c r="B30" s="225"/>
      <c r="C30" s="230"/>
      <c r="D30" s="244"/>
      <c r="E30" s="232"/>
      <c r="F30" s="233"/>
      <c r="G30" s="233"/>
      <c r="H30" s="234"/>
      <c r="I30" s="233"/>
      <c r="J30" s="233"/>
      <c r="K30" s="233"/>
      <c r="L30" s="234"/>
      <c r="M30" s="233"/>
      <c r="N30" s="235"/>
      <c r="O30" s="229"/>
      <c r="P30" s="236"/>
      <c r="Q30" s="233"/>
      <c r="R30" s="237"/>
      <c r="S30" s="238"/>
      <c r="T30" s="239"/>
      <c r="U30" s="233"/>
      <c r="V30" s="239"/>
      <c r="W30" s="237"/>
      <c r="X30" s="239"/>
      <c r="Y30" s="233"/>
      <c r="Z30" s="233"/>
      <c r="AA30" s="233"/>
      <c r="AB30" s="239"/>
      <c r="AC30" s="233"/>
      <c r="AD30" s="240"/>
      <c r="AE30" s="239"/>
      <c r="AF30" s="237"/>
      <c r="AH30" s="245"/>
      <c r="AI30" s="245"/>
      <c r="AJ30" s="246"/>
    </row>
    <row r="31" spans="1:36" s="216" customFormat="1" x14ac:dyDescent="0.2">
      <c r="A31" s="229"/>
      <c r="C31" s="230"/>
      <c r="D31" s="244"/>
      <c r="E31" s="232"/>
      <c r="F31" s="233"/>
      <c r="G31" s="233"/>
      <c r="H31" s="234"/>
      <c r="I31" s="233"/>
      <c r="J31" s="233"/>
      <c r="K31" s="233"/>
      <c r="L31" s="234"/>
      <c r="M31" s="233"/>
      <c r="N31" s="235"/>
      <c r="O31" s="229"/>
      <c r="P31" s="233"/>
      <c r="Q31" s="233"/>
      <c r="R31" s="237"/>
      <c r="S31" s="238"/>
      <c r="T31" s="239"/>
      <c r="U31" s="233"/>
      <c r="V31" s="239"/>
      <c r="W31" s="237"/>
      <c r="X31" s="239"/>
      <c r="Y31" s="233"/>
      <c r="Z31" s="233"/>
      <c r="AA31" s="233"/>
      <c r="AB31" s="239"/>
      <c r="AC31" s="233"/>
      <c r="AD31" s="240"/>
      <c r="AE31" s="239"/>
      <c r="AF31" s="237"/>
      <c r="AH31" s="245"/>
      <c r="AI31" s="245"/>
      <c r="AJ31" s="246"/>
    </row>
    <row r="32" spans="1:36" s="216" customFormat="1" x14ac:dyDescent="0.2">
      <c r="A32" s="229"/>
      <c r="B32" s="225"/>
      <c r="C32" s="230"/>
      <c r="D32" s="244"/>
      <c r="E32" s="232"/>
      <c r="F32" s="233"/>
      <c r="G32" s="233"/>
      <c r="H32" s="234"/>
      <c r="I32" s="233"/>
      <c r="J32" s="233"/>
      <c r="K32" s="233"/>
      <c r="L32" s="234"/>
      <c r="M32" s="233"/>
      <c r="N32" s="235"/>
      <c r="O32" s="229"/>
      <c r="P32" s="233"/>
      <c r="Q32" s="236"/>
      <c r="R32" s="237"/>
      <c r="S32" s="238"/>
      <c r="T32" s="239"/>
      <c r="U32" s="233"/>
      <c r="V32" s="239"/>
      <c r="W32" s="237"/>
      <c r="X32" s="239"/>
      <c r="Y32" s="233"/>
      <c r="Z32" s="233"/>
      <c r="AA32" s="233"/>
      <c r="AB32" s="239"/>
      <c r="AC32" s="233"/>
      <c r="AD32" s="240"/>
      <c r="AE32" s="239"/>
      <c r="AF32" s="237"/>
      <c r="AH32" s="245"/>
      <c r="AI32" s="245"/>
      <c r="AJ32" s="246"/>
    </row>
    <row r="33" spans="1:36" s="216" customFormat="1" x14ac:dyDescent="0.2">
      <c r="A33" s="229"/>
      <c r="C33" s="230"/>
      <c r="D33" s="244"/>
      <c r="E33" s="232"/>
      <c r="F33" s="233"/>
      <c r="G33" s="233"/>
      <c r="H33" s="234"/>
      <c r="I33" s="233"/>
      <c r="J33" s="233"/>
      <c r="K33" s="233"/>
      <c r="L33" s="234"/>
      <c r="M33" s="233"/>
      <c r="N33" s="235"/>
      <c r="O33" s="229"/>
      <c r="P33" s="236"/>
      <c r="Q33" s="233"/>
      <c r="R33" s="237"/>
      <c r="S33" s="238"/>
      <c r="T33" s="239"/>
      <c r="U33" s="233"/>
      <c r="V33" s="239"/>
      <c r="W33" s="237"/>
      <c r="X33" s="239"/>
      <c r="Y33" s="233"/>
      <c r="Z33" s="233"/>
      <c r="AA33" s="233"/>
      <c r="AB33" s="239"/>
      <c r="AC33" s="233"/>
      <c r="AD33" s="240"/>
      <c r="AE33" s="239"/>
      <c r="AF33" s="237"/>
      <c r="AH33" s="245"/>
      <c r="AI33" s="245"/>
      <c r="AJ33" s="246"/>
    </row>
    <row r="34" spans="1:36" s="216" customFormat="1" x14ac:dyDescent="0.2">
      <c r="A34" s="229"/>
      <c r="B34" s="225"/>
      <c r="C34" s="230"/>
      <c r="D34" s="244"/>
      <c r="E34" s="232"/>
      <c r="F34" s="233"/>
      <c r="G34" s="233"/>
      <c r="H34" s="234"/>
      <c r="I34" s="233"/>
      <c r="J34" s="233"/>
      <c r="K34" s="233"/>
      <c r="L34" s="234"/>
      <c r="M34" s="233"/>
      <c r="N34" s="235"/>
      <c r="O34" s="229"/>
      <c r="P34" s="236"/>
      <c r="Q34" s="233"/>
      <c r="R34" s="237"/>
      <c r="S34" s="238"/>
      <c r="T34" s="239"/>
      <c r="U34" s="233"/>
      <c r="V34" s="239"/>
      <c r="W34" s="237"/>
      <c r="X34" s="239"/>
      <c r="Y34" s="233"/>
      <c r="Z34" s="233"/>
      <c r="AA34" s="233"/>
      <c r="AB34" s="239"/>
      <c r="AC34" s="233"/>
      <c r="AD34" s="240"/>
      <c r="AE34" s="239"/>
      <c r="AF34" s="237"/>
      <c r="AH34" s="245"/>
      <c r="AI34" s="245"/>
      <c r="AJ34" s="246"/>
    </row>
    <row r="35" spans="1:36" s="216" customFormat="1" x14ac:dyDescent="0.2">
      <c r="A35" s="229"/>
      <c r="C35" s="230"/>
      <c r="D35" s="244"/>
      <c r="E35" s="232"/>
      <c r="F35" s="233"/>
      <c r="G35" s="233"/>
      <c r="H35" s="234"/>
      <c r="I35" s="233"/>
      <c r="J35" s="233"/>
      <c r="K35" s="233"/>
      <c r="L35" s="234"/>
      <c r="M35" s="233"/>
      <c r="N35" s="235"/>
      <c r="O35" s="229"/>
      <c r="P35" s="233"/>
      <c r="Q35" s="236"/>
      <c r="R35" s="237"/>
      <c r="S35" s="238"/>
      <c r="T35" s="239"/>
      <c r="U35" s="233"/>
      <c r="V35" s="239"/>
      <c r="W35" s="237"/>
      <c r="X35" s="239"/>
      <c r="Y35" s="233"/>
      <c r="Z35" s="233"/>
      <c r="AA35" s="233"/>
      <c r="AB35" s="239"/>
      <c r="AC35" s="233"/>
      <c r="AD35" s="240"/>
      <c r="AE35" s="239"/>
      <c r="AF35" s="237"/>
      <c r="AH35" s="245"/>
      <c r="AI35" s="245"/>
      <c r="AJ35" s="246"/>
    </row>
    <row r="36" spans="1:36" s="216" customFormat="1" x14ac:dyDescent="0.2">
      <c r="A36" s="229"/>
      <c r="C36" s="230"/>
      <c r="D36" s="244"/>
      <c r="E36" s="232"/>
      <c r="F36" s="233"/>
      <c r="G36" s="233"/>
      <c r="H36" s="234"/>
      <c r="I36" s="233"/>
      <c r="J36" s="233"/>
      <c r="K36" s="233"/>
      <c r="L36" s="234"/>
      <c r="M36" s="233"/>
      <c r="N36" s="235"/>
      <c r="O36" s="229"/>
      <c r="P36" s="233"/>
      <c r="Q36" s="233"/>
      <c r="R36" s="237"/>
      <c r="S36" s="238"/>
      <c r="T36" s="239"/>
      <c r="U36" s="233"/>
      <c r="V36" s="239"/>
      <c r="W36" s="237"/>
      <c r="X36" s="239"/>
      <c r="Y36" s="233"/>
      <c r="Z36" s="233"/>
      <c r="AA36" s="233"/>
      <c r="AB36" s="239"/>
      <c r="AC36" s="233"/>
      <c r="AD36" s="240"/>
      <c r="AE36" s="239"/>
      <c r="AF36" s="237"/>
      <c r="AH36" s="245"/>
      <c r="AI36" s="245"/>
      <c r="AJ36" s="246"/>
    </row>
    <row r="37" spans="1:36" s="216" customFormat="1" x14ac:dyDescent="0.2">
      <c r="A37" s="229"/>
      <c r="C37" s="230"/>
      <c r="D37" s="231"/>
      <c r="E37" s="236"/>
      <c r="F37" s="233"/>
      <c r="G37" s="233"/>
      <c r="H37" s="234"/>
      <c r="I37" s="233"/>
      <c r="J37" s="233"/>
      <c r="K37" s="233"/>
      <c r="L37" s="234"/>
      <c r="M37" s="233"/>
      <c r="N37" s="235"/>
      <c r="O37" s="229"/>
      <c r="P37" s="236"/>
      <c r="Q37" s="233"/>
      <c r="R37" s="237"/>
      <c r="S37" s="238"/>
      <c r="T37" s="239"/>
      <c r="U37" s="233"/>
      <c r="V37" s="239"/>
      <c r="W37" s="237"/>
      <c r="X37" s="239"/>
      <c r="Y37" s="236"/>
      <c r="Z37" s="236"/>
      <c r="AA37" s="233"/>
      <c r="AB37" s="239"/>
      <c r="AC37" s="236"/>
      <c r="AD37" s="240"/>
      <c r="AE37" s="239"/>
      <c r="AF37" s="237"/>
      <c r="AH37" s="245"/>
      <c r="AI37" s="245"/>
      <c r="AJ37" s="246"/>
    </row>
    <row r="38" spans="1:36" s="216" customFormat="1" x14ac:dyDescent="0.2">
      <c r="A38" s="229"/>
      <c r="C38" s="230"/>
      <c r="D38" s="247"/>
      <c r="E38" s="232"/>
      <c r="F38" s="233"/>
      <c r="G38" s="233"/>
      <c r="H38" s="234"/>
      <c r="I38" s="233"/>
      <c r="J38" s="233"/>
      <c r="K38" s="233"/>
      <c r="L38" s="234"/>
      <c r="M38" s="233"/>
      <c r="N38" s="235"/>
      <c r="O38" s="229"/>
      <c r="P38" s="236"/>
      <c r="Q38" s="236"/>
      <c r="R38" s="237"/>
      <c r="S38" s="238"/>
      <c r="T38" s="239"/>
      <c r="U38" s="233"/>
      <c r="V38" s="239"/>
      <c r="W38" s="237"/>
      <c r="X38" s="239"/>
      <c r="Y38" s="236"/>
      <c r="Z38" s="236"/>
      <c r="AA38" s="233"/>
      <c r="AB38" s="239"/>
      <c r="AC38" s="236"/>
      <c r="AD38" s="240"/>
      <c r="AE38" s="239"/>
      <c r="AF38" s="237"/>
      <c r="AH38" s="245"/>
      <c r="AI38" s="245"/>
      <c r="AJ38" s="246"/>
    </row>
    <row r="39" spans="1:36" s="216" customFormat="1" x14ac:dyDescent="0.2">
      <c r="A39" s="229"/>
      <c r="C39" s="230"/>
      <c r="D39" s="244"/>
      <c r="E39" s="232"/>
      <c r="F39" s="233"/>
      <c r="G39" s="233"/>
      <c r="H39" s="234"/>
      <c r="I39" s="233"/>
      <c r="J39" s="233"/>
      <c r="K39" s="233"/>
      <c r="L39" s="234"/>
      <c r="M39" s="233"/>
      <c r="N39" s="235"/>
      <c r="O39" s="229"/>
      <c r="P39" s="233"/>
      <c r="Q39" s="233"/>
      <c r="R39" s="237"/>
      <c r="S39" s="238"/>
      <c r="T39" s="239"/>
      <c r="U39" s="233"/>
      <c r="V39" s="239"/>
      <c r="W39" s="237"/>
      <c r="X39" s="239"/>
      <c r="Y39" s="233"/>
      <c r="Z39" s="233"/>
      <c r="AA39" s="233"/>
      <c r="AB39" s="239"/>
      <c r="AC39" s="233"/>
      <c r="AD39" s="240"/>
      <c r="AE39" s="239"/>
      <c r="AF39" s="237"/>
      <c r="AH39" s="245"/>
      <c r="AI39" s="245"/>
      <c r="AJ39" s="246"/>
    </row>
    <row r="40" spans="1:36" s="216" customFormat="1" x14ac:dyDescent="0.2">
      <c r="A40" s="229"/>
      <c r="C40" s="230"/>
      <c r="D40" s="244"/>
      <c r="E40" s="232"/>
      <c r="F40" s="233"/>
      <c r="G40" s="233"/>
      <c r="H40" s="234"/>
      <c r="I40" s="233"/>
      <c r="J40" s="233"/>
      <c r="K40" s="233"/>
      <c r="L40" s="234"/>
      <c r="M40" s="233"/>
      <c r="N40" s="235"/>
      <c r="O40" s="229"/>
      <c r="P40" s="233"/>
      <c r="Q40" s="233"/>
      <c r="R40" s="237"/>
      <c r="S40" s="238"/>
      <c r="T40" s="239"/>
      <c r="U40" s="233"/>
      <c r="V40" s="239"/>
      <c r="W40" s="237"/>
      <c r="X40" s="239"/>
      <c r="Y40" s="233"/>
      <c r="Z40" s="233"/>
      <c r="AA40" s="233"/>
      <c r="AB40" s="239"/>
      <c r="AC40" s="233"/>
      <c r="AD40" s="240"/>
      <c r="AE40" s="239"/>
      <c r="AF40" s="237"/>
      <c r="AH40" s="245"/>
      <c r="AI40" s="245"/>
      <c r="AJ40" s="246"/>
    </row>
    <row r="41" spans="1:36" s="216" customFormat="1" x14ac:dyDescent="0.2">
      <c r="A41" s="229"/>
      <c r="C41" s="230"/>
      <c r="D41" s="231"/>
      <c r="E41" s="236"/>
      <c r="F41" s="233"/>
      <c r="G41" s="233"/>
      <c r="H41" s="234"/>
      <c r="I41" s="233"/>
      <c r="J41" s="233"/>
      <c r="K41" s="233"/>
      <c r="L41" s="234"/>
      <c r="M41" s="233"/>
      <c r="N41" s="235"/>
      <c r="O41" s="229"/>
      <c r="P41" s="236"/>
      <c r="Q41" s="236"/>
      <c r="R41" s="237"/>
      <c r="S41" s="238"/>
      <c r="T41" s="239"/>
      <c r="U41" s="233"/>
      <c r="V41" s="239"/>
      <c r="W41" s="237"/>
      <c r="X41" s="239"/>
      <c r="Y41" s="236"/>
      <c r="Z41" s="236"/>
      <c r="AA41" s="233"/>
      <c r="AB41" s="239"/>
      <c r="AC41" s="236"/>
      <c r="AD41" s="240"/>
      <c r="AE41" s="239"/>
      <c r="AF41" s="237"/>
      <c r="AH41" s="245"/>
      <c r="AI41" s="245"/>
      <c r="AJ41" s="246"/>
    </row>
    <row r="42" spans="1:36" s="216" customFormat="1" x14ac:dyDescent="0.2">
      <c r="A42" s="229"/>
      <c r="B42" s="225"/>
      <c r="C42" s="230"/>
      <c r="D42" s="231"/>
      <c r="E42" s="232"/>
      <c r="F42" s="236"/>
      <c r="G42" s="233"/>
      <c r="H42" s="234"/>
      <c r="I42" s="233"/>
      <c r="J42" s="233"/>
      <c r="K42" s="233"/>
      <c r="L42" s="234"/>
      <c r="M42" s="233"/>
      <c r="N42" s="235"/>
      <c r="O42" s="229"/>
      <c r="P42" s="236"/>
      <c r="Q42" s="233"/>
      <c r="R42" s="237"/>
      <c r="S42" s="238"/>
      <c r="T42" s="239"/>
      <c r="U42" s="233"/>
      <c r="V42" s="239"/>
      <c r="W42" s="237"/>
      <c r="X42" s="239"/>
      <c r="Y42" s="236"/>
      <c r="Z42" s="236"/>
      <c r="AA42" s="233"/>
      <c r="AB42" s="239"/>
      <c r="AC42" s="236"/>
      <c r="AD42" s="240"/>
      <c r="AE42" s="239"/>
      <c r="AF42" s="237"/>
      <c r="AH42" s="245"/>
      <c r="AI42" s="245"/>
      <c r="AJ42" s="246"/>
    </row>
    <row r="43" spans="1:36" s="216" customFormat="1" x14ac:dyDescent="0.2">
      <c r="D43" s="248"/>
      <c r="E43" s="236"/>
      <c r="F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H43" s="245"/>
      <c r="AI43" s="245"/>
      <c r="AJ43" s="246"/>
    </row>
    <row r="44" spans="1:36" x14ac:dyDescent="0.2">
      <c r="D44" s="196"/>
      <c r="E44" s="8"/>
      <c r="F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</row>
    <row r="45" spans="1:36" x14ac:dyDescent="0.2">
      <c r="D45" s="196"/>
      <c r="E45" s="8"/>
      <c r="F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</row>
    <row r="46" spans="1:36" x14ac:dyDescent="0.2">
      <c r="D46" s="196"/>
      <c r="E46" s="8"/>
      <c r="F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</row>
    <row r="47" spans="1:36" x14ac:dyDescent="0.2">
      <c r="D47" s="196"/>
      <c r="E47" s="8"/>
      <c r="F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</row>
    <row r="48" spans="1:36" x14ac:dyDescent="0.2">
      <c r="D48" s="196"/>
      <c r="E48" s="8"/>
      <c r="F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</row>
    <row r="49" spans="5:29" x14ac:dyDescent="0.2">
      <c r="E49" s="227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</row>
    <row r="50" spans="5:29" x14ac:dyDescent="0.2"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</row>
    <row r="51" spans="5:29" x14ac:dyDescent="0.2"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</row>
    <row r="52" spans="5:29" x14ac:dyDescent="0.2"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</row>
    <row r="53" spans="5:29" x14ac:dyDescent="0.2"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</row>
    <row r="54" spans="5:29" x14ac:dyDescent="0.2"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</row>
  </sheetData>
  <sortState ref="A2:AJ13">
    <sortCondition descending="1" ref="AF2:AF13"/>
  </sortState>
  <dataConsolidate/>
  <phoneticPr fontId="0" type="noConversion"/>
  <dataValidations count="4">
    <dataValidation type="list" allowBlank="1" showInputMessage="1" showErrorMessage="1" sqref="B2:B42">
      <formula1>entrant</formula1>
    </dataValidation>
    <dataValidation type="list" allowBlank="1" showInputMessage="1" showErrorMessage="1" sqref="F2:F42">
      <formula1>walnutcultivar</formula1>
    </dataValidation>
    <dataValidation type="list" allowBlank="1" showInputMessage="1" showErrorMessage="1" sqref="E1:E42">
      <formula1>kind</formula1>
    </dataValidation>
    <dataValidation type="list" allowBlank="1" showInputMessage="1" showErrorMessage="1" sqref="C2:C42">
      <formula1>state</formula1>
    </dataValidation>
  </dataValidations>
  <pageMargins left="0.28999999999999998" right="0.25" top="0.75" bottom="0.5" header="0.49" footer="0.5"/>
  <pageSetup scale="2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995"/>
  <sheetViews>
    <sheetView zoomScale="70" zoomScaleNormal="100" zoomScaleSheetLayoutView="75" workbookViewId="0">
      <pane xSplit="3" ySplit="1" topLeftCell="R2" activePane="bottomRight" state="frozen"/>
      <selection pane="topRight" activeCell="E1" sqref="E1"/>
      <selection pane="bottomLeft" activeCell="A5" sqref="A5"/>
      <selection pane="bottomRight" activeCell="AJ3" sqref="AJ3"/>
    </sheetView>
  </sheetViews>
  <sheetFormatPr defaultRowHeight="15" x14ac:dyDescent="0.2"/>
  <cols>
    <col min="1" max="1" width="6.77734375" customWidth="1"/>
    <col min="2" max="2" width="15" customWidth="1"/>
    <col min="3" max="3" width="6.77734375" customWidth="1"/>
    <col min="4" max="4" width="9.5546875" customWidth="1"/>
    <col min="6" max="6" width="12.33203125" customWidth="1"/>
    <col min="7" max="7" width="13.21875" style="2" customWidth="1"/>
    <col min="8" max="8" width="10.21875" customWidth="1"/>
    <col min="9" max="9" width="9.6640625" style="2" customWidth="1"/>
    <col min="10" max="10" width="8.77734375" style="2" customWidth="1"/>
    <col min="11" max="11" width="14.44140625" style="2" customWidth="1"/>
    <col min="12" max="12" width="8.21875" customWidth="1"/>
    <col min="13" max="13" width="10" style="2" customWidth="1"/>
    <col min="14" max="14" width="11.109375" customWidth="1"/>
    <col min="15" max="15" width="14.33203125" customWidth="1"/>
    <col min="16" max="16" width="11" style="2" customWidth="1"/>
    <col min="17" max="17" width="8.88671875" style="2"/>
    <col min="18" max="19" width="8.6640625" customWidth="1"/>
    <col min="20" max="20" width="9.88671875" customWidth="1"/>
    <col min="21" max="21" width="12" style="2" customWidth="1"/>
    <col min="22" max="22" width="7.21875" customWidth="1"/>
    <col min="24" max="24" width="9" customWidth="1"/>
    <col min="25" max="25" width="7.77734375" style="2" customWidth="1"/>
    <col min="26" max="26" width="7.21875" style="2" customWidth="1"/>
    <col min="27" max="27" width="10.33203125" style="2" customWidth="1"/>
    <col min="28" max="28" width="10" customWidth="1"/>
    <col min="29" max="29" width="10" style="2" customWidth="1"/>
    <col min="31" max="31" width="7.21875" customWidth="1"/>
    <col min="33" max="33" width="8.88671875" style="66"/>
    <col min="36" max="36" width="31.44140625" style="109" customWidth="1"/>
  </cols>
  <sheetData>
    <row r="1" spans="1:36" ht="74.25" customHeight="1" x14ac:dyDescent="0.2">
      <c r="A1" s="39" t="s">
        <v>83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6</v>
      </c>
      <c r="H1" s="6" t="s">
        <v>7</v>
      </c>
      <c r="I1" s="39" t="s">
        <v>33</v>
      </c>
      <c r="J1" s="6" t="s">
        <v>8</v>
      </c>
      <c r="K1" s="39" t="s">
        <v>34</v>
      </c>
      <c r="L1" s="6" t="s">
        <v>9</v>
      </c>
      <c r="M1" s="6" t="s">
        <v>10</v>
      </c>
      <c r="N1" s="6" t="s">
        <v>11</v>
      </c>
      <c r="O1" s="6" t="s">
        <v>5</v>
      </c>
      <c r="P1" s="6" t="s">
        <v>19</v>
      </c>
      <c r="Q1" s="6" t="s">
        <v>20</v>
      </c>
      <c r="R1" s="6" t="s">
        <v>18</v>
      </c>
      <c r="S1" s="6" t="s">
        <v>21</v>
      </c>
      <c r="T1" s="6" t="s">
        <v>22</v>
      </c>
      <c r="U1" s="39" t="s">
        <v>29</v>
      </c>
      <c r="V1" s="6" t="s">
        <v>12</v>
      </c>
      <c r="W1" s="6" t="s">
        <v>13</v>
      </c>
      <c r="X1" s="6" t="s">
        <v>23</v>
      </c>
      <c r="Y1" s="39" t="s">
        <v>32</v>
      </c>
      <c r="Z1" s="39" t="s">
        <v>30</v>
      </c>
      <c r="AA1" s="6" t="s">
        <v>24</v>
      </c>
      <c r="AB1" s="6" t="s">
        <v>14</v>
      </c>
      <c r="AC1" s="39" t="s">
        <v>31</v>
      </c>
      <c r="AD1" s="6" t="s">
        <v>15</v>
      </c>
      <c r="AE1" s="6" t="s">
        <v>16</v>
      </c>
      <c r="AF1" s="172" t="s">
        <v>17</v>
      </c>
      <c r="AG1" s="63" t="s">
        <v>40</v>
      </c>
      <c r="AH1" s="45" t="s">
        <v>44</v>
      </c>
      <c r="AI1" s="45" t="s">
        <v>45</v>
      </c>
      <c r="AJ1" s="106" t="s">
        <v>72</v>
      </c>
    </row>
    <row r="2" spans="1:36" s="105" customFormat="1" ht="12.75" customHeight="1" x14ac:dyDescent="0.2">
      <c r="A2" s="86">
        <v>1</v>
      </c>
      <c r="B2" s="50" t="s">
        <v>52</v>
      </c>
      <c r="C2" s="87" t="s">
        <v>25</v>
      </c>
      <c r="D2" s="199" t="s">
        <v>28</v>
      </c>
      <c r="E2" s="213" t="s">
        <v>28</v>
      </c>
      <c r="F2" s="94" t="s">
        <v>28</v>
      </c>
      <c r="G2" s="91">
        <v>0</v>
      </c>
      <c r="H2" s="92">
        <f>IF(G2=0,1,IF(G2&lt;2.4,2,3))</f>
        <v>1</v>
      </c>
      <c r="I2" s="91">
        <v>1</v>
      </c>
      <c r="J2" s="91">
        <v>5</v>
      </c>
      <c r="K2" s="91">
        <v>5</v>
      </c>
      <c r="L2" s="92">
        <f>IF(J2&lt;0.2,0,IF(J2/K2=1,1,IF(J2/K2&gt;0.77,2,3)))</f>
        <v>1</v>
      </c>
      <c r="M2" s="91">
        <v>71.3</v>
      </c>
      <c r="N2" s="93">
        <f>IF(M2&lt;1,0,M2/J2)</f>
        <v>14.26</v>
      </c>
      <c r="O2" s="86">
        <f>IF(N2&gt;19.9,1,IF(N2&gt;14.91,2,3))</f>
        <v>3</v>
      </c>
      <c r="P2" s="94">
        <v>4.5</v>
      </c>
      <c r="Q2" s="94">
        <v>12.9</v>
      </c>
      <c r="R2" s="95">
        <f>Q2+P2</f>
        <v>17.399999999999999</v>
      </c>
      <c r="S2" s="96">
        <f>IF(R2&lt;1,0,P2/R2)</f>
        <v>0.25862068965517243</v>
      </c>
      <c r="T2" s="97">
        <f>IF(S2&gt;0.891,1,IF(S2&gt;0.591,2,3))</f>
        <v>3</v>
      </c>
      <c r="U2" s="91">
        <v>9</v>
      </c>
      <c r="V2" s="97">
        <f>IF(U2&lt;1,3,IF(U2/(J2*4)&gt;0.949,1,IF(U2/(J2*4)&gt;0.599,2,3)))</f>
        <v>3</v>
      </c>
      <c r="W2" s="95">
        <f>IF(J2&lt;2,0,R2/J2)</f>
        <v>3.4799999999999995</v>
      </c>
      <c r="X2" s="97">
        <f>IF(W2&gt;4.9,1,IF(W2&gt;3.9,2,3))</f>
        <v>3</v>
      </c>
      <c r="Y2" s="94">
        <v>1</v>
      </c>
      <c r="Z2" s="98">
        <v>1</v>
      </c>
      <c r="AA2" s="99">
        <v>9</v>
      </c>
      <c r="AB2" s="100">
        <f>IF(J2&lt;2,0,IF(AA2/(J2*4)&gt;0.949,1,IF(AA2/(J2*4)&gt;0.749,2,3)))</f>
        <v>3</v>
      </c>
      <c r="AC2" s="98">
        <v>1</v>
      </c>
      <c r="AD2" s="101">
        <f>IF(M2&lt;1,0,R2/M2)</f>
        <v>0.24403927068723702</v>
      </c>
      <c r="AE2" s="100">
        <f>IF(AC2&lt;1,0,AC2+AB2+Z2+Y2+X2+V2+T2+O2+L2+I2+H2)</f>
        <v>21</v>
      </c>
      <c r="AF2" s="102">
        <f>IF(AE2&lt;1,0,AD2/AE2*10000)</f>
        <v>116.2091765177319</v>
      </c>
      <c r="AG2" s="103">
        <v>53.5</v>
      </c>
      <c r="AH2" s="105">
        <f>P2+Q2+AG2</f>
        <v>70.900000000000006</v>
      </c>
      <c r="AI2" s="105">
        <f>M2</f>
        <v>71.3</v>
      </c>
      <c r="AJ2" s="165"/>
    </row>
    <row r="3" spans="1:36" s="105" customFormat="1" ht="60" x14ac:dyDescent="0.2">
      <c r="A3" s="86">
        <v>2</v>
      </c>
      <c r="B3" s="110" t="s">
        <v>55</v>
      </c>
      <c r="C3" s="87" t="s">
        <v>25</v>
      </c>
      <c r="D3" s="250" t="s">
        <v>70</v>
      </c>
      <c r="E3" s="89" t="s">
        <v>58</v>
      </c>
      <c r="F3" s="122" t="s">
        <v>71</v>
      </c>
      <c r="G3" s="91">
        <v>1</v>
      </c>
      <c r="H3" s="92">
        <f>IF(G3=0,1,IF(G3&lt;2.4,2,3))</f>
        <v>2</v>
      </c>
      <c r="I3" s="91">
        <v>1</v>
      </c>
      <c r="J3" s="91">
        <v>5</v>
      </c>
      <c r="K3" s="91">
        <v>5</v>
      </c>
      <c r="L3" s="92">
        <f>IF(J3&lt;0.2,0,IF(J3/K3=1,1,IF(J3/K3&gt;0.77,2,3)))</f>
        <v>1</v>
      </c>
      <c r="M3" s="91">
        <v>102.6</v>
      </c>
      <c r="N3" s="93">
        <f>IF(M3&lt;1,0,M3/J3)</f>
        <v>20.52</v>
      </c>
      <c r="O3" s="86">
        <f>IF(N3&gt;19.9,1,IF(N3&gt;14.91,2,3))</f>
        <v>1</v>
      </c>
      <c r="P3" s="91">
        <v>9.8000000000000007</v>
      </c>
      <c r="Q3" s="91">
        <v>8.1999999999999993</v>
      </c>
      <c r="R3" s="95">
        <f>Q3+P3</f>
        <v>18</v>
      </c>
      <c r="S3" s="96">
        <f>IF(R3&lt;1,0,P3/R3)</f>
        <v>0.54444444444444451</v>
      </c>
      <c r="T3" s="97">
        <f>IF(S3&gt;0.891,1,IF(S3&gt;0.591,2,3))</f>
        <v>3</v>
      </c>
      <c r="U3" s="91">
        <v>12</v>
      </c>
      <c r="V3" s="97">
        <f>IF(U3&lt;1,3,IF(U3/(J3*4)&gt;0.949,1,IF(U3/(J3*4)&gt;0.599,2,3)))</f>
        <v>2</v>
      </c>
      <c r="W3" s="95">
        <f>IF(J3&lt;2,0,R3/J3)</f>
        <v>3.6</v>
      </c>
      <c r="X3" s="97">
        <f>IF(W3&gt;4.9,1,IF(W3&gt;3.9,2,3))</f>
        <v>3</v>
      </c>
      <c r="Y3" s="91">
        <v>1</v>
      </c>
      <c r="Z3" s="99">
        <v>2</v>
      </c>
      <c r="AA3" s="99">
        <v>12</v>
      </c>
      <c r="AB3" s="100">
        <f>IF(J3&lt;2,0,IF(AA3/(J3*4)&gt;0.949,1,IF(AA3/(J3*4)&gt;0.749,2,3)))</f>
        <v>3</v>
      </c>
      <c r="AC3" s="99">
        <v>1</v>
      </c>
      <c r="AD3" s="101">
        <f>IF(M3&lt;1,0,R3/M3)</f>
        <v>0.17543859649122809</v>
      </c>
      <c r="AE3" s="100">
        <f>IF(AC3&lt;1,0,AC3+AB3+Z3+Y3+X3+V3+T3+O3+L3+I3+H3)</f>
        <v>20</v>
      </c>
      <c r="AF3" s="102">
        <f>IF(AE3&lt;1,0,AD3/AE3*10000)</f>
        <v>87.719298245614041</v>
      </c>
      <c r="AG3" s="103">
        <v>80.400000000000006</v>
      </c>
      <c r="AH3" s="105">
        <f>P3+Q3+AG3</f>
        <v>98.4</v>
      </c>
      <c r="AI3" s="105">
        <f>M3</f>
        <v>102.6</v>
      </c>
      <c r="AJ3" s="165" t="s">
        <v>73</v>
      </c>
    </row>
    <row r="4" spans="1:36" s="105" customFormat="1" ht="45" x14ac:dyDescent="0.2">
      <c r="A4" s="86">
        <v>3</v>
      </c>
      <c r="B4" s="50" t="s">
        <v>60</v>
      </c>
      <c r="C4" s="87" t="s">
        <v>25</v>
      </c>
      <c r="D4" s="212" t="s">
        <v>99</v>
      </c>
      <c r="E4" s="94" t="s">
        <v>28</v>
      </c>
      <c r="F4" s="91" t="s">
        <v>28</v>
      </c>
      <c r="G4" s="91">
        <v>1</v>
      </c>
      <c r="H4" s="92">
        <f>IF(G4=0,1,IF(G4&lt;2.4,2,3))</f>
        <v>2</v>
      </c>
      <c r="I4" s="91">
        <v>1</v>
      </c>
      <c r="J4" s="91">
        <v>5</v>
      </c>
      <c r="K4" s="91">
        <v>6</v>
      </c>
      <c r="L4" s="92">
        <f>IF(J4&lt;0.2,0,IF(J4/K4=1,1,IF(J4/K4&gt;0.77,2,3)))</f>
        <v>2</v>
      </c>
      <c r="M4" s="91">
        <v>69</v>
      </c>
      <c r="N4" s="93">
        <f>IF(M4&lt;1,0,M4/J4)</f>
        <v>13.8</v>
      </c>
      <c r="O4" s="86">
        <f>IF(N4&gt;19.9,1,IF(N4&gt;14.91,2,3))</f>
        <v>3</v>
      </c>
      <c r="P4" s="91">
        <v>3.9</v>
      </c>
      <c r="Q4" s="91">
        <v>7.6</v>
      </c>
      <c r="R4" s="95">
        <f>Q4+P4</f>
        <v>11.5</v>
      </c>
      <c r="S4" s="96">
        <f>IF(R4&lt;1,0,P4/R4)</f>
        <v>0.33913043478260868</v>
      </c>
      <c r="T4" s="97">
        <f>IF(S4&gt;0.891,1,IF(S4&gt;0.591,2,3))</f>
        <v>3</v>
      </c>
      <c r="U4" s="91">
        <v>9</v>
      </c>
      <c r="V4" s="97">
        <f>IF(U4&lt;1,3,IF(U4/(J4*4)&gt;0.949,1,IF(U4/(J4*4)&gt;0.599,2,3)))</f>
        <v>3</v>
      </c>
      <c r="W4" s="95">
        <f>IF(J4&lt;2,0,R4/J4)</f>
        <v>2.2999999999999998</v>
      </c>
      <c r="X4" s="97">
        <f>IF(W4&gt;4.9,1,IF(W4&gt;3.9,2,3))</f>
        <v>3</v>
      </c>
      <c r="Y4" s="91">
        <v>1</v>
      </c>
      <c r="Z4" s="99">
        <v>2</v>
      </c>
      <c r="AA4" s="99">
        <v>9</v>
      </c>
      <c r="AB4" s="100">
        <f>IF(J4&lt;2,0,IF(AA4/(J4*4)&gt;0.949,1,IF(AA4/(J4*4)&gt;0.749,2,3)))</f>
        <v>3</v>
      </c>
      <c r="AC4" s="99">
        <v>1</v>
      </c>
      <c r="AD4" s="101">
        <f>IF(M4&lt;1,0,R4/M4)</f>
        <v>0.16666666666666666</v>
      </c>
      <c r="AE4" s="100">
        <f>IF(AC4&lt;1,0,AC4+AB4+Z4+Y4+X4+V4+T4+O4+L4+I4+H4)</f>
        <v>24</v>
      </c>
      <c r="AF4" s="102">
        <f>IF(AE4&lt;1,0,AD4/AE4*10000)</f>
        <v>69.444444444444443</v>
      </c>
      <c r="AG4" s="103">
        <v>56.8</v>
      </c>
      <c r="AH4" s="105">
        <f>P4+Q4+AG4</f>
        <v>68.3</v>
      </c>
      <c r="AI4" s="105">
        <f>M4</f>
        <v>69</v>
      </c>
      <c r="AJ4" s="165" t="s">
        <v>100</v>
      </c>
    </row>
    <row r="5" spans="1:36" s="2" customFormat="1" x14ac:dyDescent="0.2">
      <c r="A5" s="49"/>
      <c r="B5" s="251"/>
      <c r="C5" s="38"/>
      <c r="D5" s="25"/>
      <c r="E5" s="27"/>
      <c r="F5" s="24"/>
      <c r="G5" s="24"/>
      <c r="H5" s="28"/>
      <c r="I5" s="24"/>
      <c r="J5" s="24"/>
      <c r="K5" s="24"/>
      <c r="L5" s="28"/>
      <c r="M5" s="24"/>
      <c r="N5" s="29"/>
      <c r="O5" s="23"/>
      <c r="P5" s="27"/>
      <c r="Q5" s="27"/>
      <c r="R5" s="30"/>
      <c r="S5" s="31"/>
      <c r="T5" s="32"/>
      <c r="U5" s="24"/>
      <c r="V5" s="32"/>
      <c r="W5" s="30"/>
      <c r="X5" s="32"/>
      <c r="Y5" s="27"/>
      <c r="Z5" s="8"/>
      <c r="AA5" s="7"/>
      <c r="AB5" s="1"/>
      <c r="AC5" s="8"/>
      <c r="AD5" s="4"/>
      <c r="AE5" s="1"/>
      <c r="AF5" s="3"/>
      <c r="AG5" s="64"/>
      <c r="AJ5" s="108"/>
    </row>
    <row r="6" spans="1:36" s="216" customFormat="1" x14ac:dyDescent="0.2">
      <c r="A6" s="229"/>
      <c r="B6" s="225"/>
      <c r="C6" s="230"/>
      <c r="D6" s="254"/>
      <c r="E6" s="232"/>
      <c r="F6" s="233"/>
      <c r="G6" s="233"/>
      <c r="H6" s="234"/>
      <c r="I6" s="233"/>
      <c r="J6" s="233"/>
      <c r="K6" s="233"/>
      <c r="L6" s="234"/>
      <c r="M6" s="233"/>
      <c r="N6" s="235"/>
      <c r="O6" s="229"/>
      <c r="P6" s="236"/>
      <c r="Q6" s="233"/>
      <c r="R6" s="237"/>
      <c r="S6" s="238"/>
      <c r="T6" s="239"/>
      <c r="U6" s="233"/>
      <c r="V6" s="239"/>
      <c r="W6" s="237"/>
      <c r="X6" s="239"/>
      <c r="Y6" s="233"/>
      <c r="Z6" s="233"/>
      <c r="AA6" s="233"/>
      <c r="AB6" s="239"/>
      <c r="AC6" s="233"/>
      <c r="AD6" s="240"/>
      <c r="AE6" s="239"/>
      <c r="AF6" s="237"/>
      <c r="AG6" s="252"/>
      <c r="AJ6" s="253"/>
    </row>
    <row r="7" spans="1:36" s="216" customFormat="1" x14ac:dyDescent="0.2">
      <c r="A7" s="255"/>
      <c r="C7" s="230"/>
      <c r="D7" s="254"/>
      <c r="E7" s="232"/>
      <c r="F7" s="233"/>
      <c r="G7" s="233"/>
      <c r="H7" s="234"/>
      <c r="I7" s="233"/>
      <c r="J7" s="233"/>
      <c r="K7" s="233"/>
      <c r="L7" s="234"/>
      <c r="M7" s="233"/>
      <c r="N7" s="235"/>
      <c r="O7" s="229"/>
      <c r="P7" s="233"/>
      <c r="Q7" s="233"/>
      <c r="R7" s="237"/>
      <c r="S7" s="238"/>
      <c r="T7" s="239"/>
      <c r="U7" s="233"/>
      <c r="V7" s="239"/>
      <c r="W7" s="237"/>
      <c r="X7" s="239"/>
      <c r="Y7" s="233"/>
      <c r="Z7" s="233"/>
      <c r="AA7" s="233"/>
      <c r="AB7" s="239"/>
      <c r="AC7" s="233"/>
      <c r="AD7" s="240"/>
      <c r="AE7" s="239"/>
      <c r="AF7" s="237"/>
      <c r="AG7" s="252"/>
      <c r="AJ7" s="253"/>
    </row>
    <row r="8" spans="1:36" s="216" customFormat="1" x14ac:dyDescent="0.2">
      <c r="A8" s="229"/>
      <c r="B8" s="225"/>
      <c r="C8" s="230"/>
      <c r="D8" s="254"/>
      <c r="E8" s="232"/>
      <c r="F8" s="233"/>
      <c r="G8" s="233"/>
      <c r="H8" s="234"/>
      <c r="I8" s="233"/>
      <c r="J8" s="233"/>
      <c r="K8" s="233"/>
      <c r="L8" s="234"/>
      <c r="M8" s="233"/>
      <c r="N8" s="235"/>
      <c r="O8" s="229"/>
      <c r="P8" s="233"/>
      <c r="Q8" s="236"/>
      <c r="R8" s="237"/>
      <c r="S8" s="238"/>
      <c r="T8" s="239"/>
      <c r="U8" s="233"/>
      <c r="V8" s="239"/>
      <c r="W8" s="237"/>
      <c r="X8" s="239"/>
      <c r="Y8" s="233"/>
      <c r="Z8" s="233"/>
      <c r="AA8" s="233"/>
      <c r="AB8" s="239"/>
      <c r="AC8" s="233"/>
      <c r="AD8" s="240"/>
      <c r="AE8" s="239"/>
      <c r="AF8" s="237"/>
      <c r="AG8" s="252"/>
      <c r="AJ8" s="253"/>
    </row>
    <row r="9" spans="1:36" s="216" customFormat="1" x14ac:dyDescent="0.2">
      <c r="A9" s="255"/>
      <c r="C9" s="230"/>
      <c r="D9" s="254"/>
      <c r="E9" s="232"/>
      <c r="F9" s="233"/>
      <c r="G9" s="233"/>
      <c r="H9" s="234"/>
      <c r="I9" s="233"/>
      <c r="J9" s="233"/>
      <c r="K9" s="233"/>
      <c r="L9" s="234"/>
      <c r="M9" s="233"/>
      <c r="N9" s="235"/>
      <c r="O9" s="229"/>
      <c r="P9" s="236"/>
      <c r="Q9" s="233"/>
      <c r="R9" s="237"/>
      <c r="S9" s="238"/>
      <c r="T9" s="239"/>
      <c r="U9" s="233"/>
      <c r="V9" s="239"/>
      <c r="W9" s="237"/>
      <c r="X9" s="239"/>
      <c r="Y9" s="233"/>
      <c r="Z9" s="233"/>
      <c r="AA9" s="233"/>
      <c r="AB9" s="239"/>
      <c r="AC9" s="233"/>
      <c r="AD9" s="240"/>
      <c r="AE9" s="239"/>
      <c r="AF9" s="237"/>
      <c r="AG9" s="252"/>
      <c r="AJ9" s="253"/>
    </row>
    <row r="10" spans="1:36" s="216" customFormat="1" x14ac:dyDescent="0.2">
      <c r="A10" s="229"/>
      <c r="C10" s="230"/>
      <c r="D10" s="254"/>
      <c r="E10" s="232"/>
      <c r="F10" s="233"/>
      <c r="G10" s="233"/>
      <c r="H10" s="234"/>
      <c r="I10" s="233"/>
      <c r="J10" s="233"/>
      <c r="K10" s="233"/>
      <c r="L10" s="234"/>
      <c r="M10" s="233"/>
      <c r="N10" s="235"/>
      <c r="O10" s="229"/>
      <c r="P10" s="236"/>
      <c r="Q10" s="233"/>
      <c r="R10" s="237"/>
      <c r="S10" s="238"/>
      <c r="T10" s="239"/>
      <c r="U10" s="233"/>
      <c r="V10" s="239"/>
      <c r="W10" s="237"/>
      <c r="X10" s="239"/>
      <c r="Y10" s="233"/>
      <c r="Z10" s="233"/>
      <c r="AA10" s="233"/>
      <c r="AB10" s="239"/>
      <c r="AC10" s="233"/>
      <c r="AD10" s="240"/>
      <c r="AE10" s="239"/>
      <c r="AF10" s="237"/>
      <c r="AG10" s="252"/>
      <c r="AJ10" s="253"/>
    </row>
    <row r="11" spans="1:36" s="216" customFormat="1" x14ac:dyDescent="0.2">
      <c r="A11" s="255"/>
      <c r="C11" s="230"/>
      <c r="D11" s="254"/>
      <c r="E11" s="232"/>
      <c r="F11" s="233"/>
      <c r="G11" s="233"/>
      <c r="H11" s="234"/>
      <c r="I11" s="233"/>
      <c r="J11" s="233"/>
      <c r="K11" s="233"/>
      <c r="L11" s="234"/>
      <c r="M11" s="233"/>
      <c r="N11" s="235"/>
      <c r="O11" s="229"/>
      <c r="P11" s="233"/>
      <c r="Q11" s="236"/>
      <c r="R11" s="237"/>
      <c r="S11" s="238"/>
      <c r="T11" s="239"/>
      <c r="U11" s="233"/>
      <c r="V11" s="239"/>
      <c r="W11" s="237"/>
      <c r="X11" s="239"/>
      <c r="Y11" s="233"/>
      <c r="Z11" s="233"/>
      <c r="AA11" s="233"/>
      <c r="AB11" s="239"/>
      <c r="AC11" s="233"/>
      <c r="AD11" s="240"/>
      <c r="AE11" s="239"/>
      <c r="AF11" s="237"/>
      <c r="AG11" s="252"/>
      <c r="AJ11" s="253"/>
    </row>
    <row r="12" spans="1:36" s="216" customFormat="1" x14ac:dyDescent="0.2">
      <c r="A12" s="229"/>
      <c r="C12" s="230"/>
      <c r="D12" s="254"/>
      <c r="E12" s="232"/>
      <c r="F12" s="233"/>
      <c r="G12" s="233"/>
      <c r="H12" s="234"/>
      <c r="I12" s="233"/>
      <c r="J12" s="233"/>
      <c r="K12" s="233"/>
      <c r="L12" s="234"/>
      <c r="M12" s="233"/>
      <c r="N12" s="235"/>
      <c r="O12" s="229"/>
      <c r="P12" s="233"/>
      <c r="Q12" s="233"/>
      <c r="R12" s="237"/>
      <c r="S12" s="238"/>
      <c r="T12" s="239"/>
      <c r="U12" s="233"/>
      <c r="V12" s="239"/>
      <c r="W12" s="237"/>
      <c r="X12" s="239"/>
      <c r="Y12" s="233"/>
      <c r="Z12" s="233"/>
      <c r="AA12" s="233"/>
      <c r="AB12" s="239"/>
      <c r="AC12" s="233"/>
      <c r="AD12" s="240"/>
      <c r="AE12" s="239"/>
      <c r="AF12" s="237"/>
      <c r="AG12" s="252"/>
      <c r="AJ12" s="253"/>
    </row>
    <row r="13" spans="1:36" s="216" customFormat="1" x14ac:dyDescent="0.2">
      <c r="A13" s="255"/>
      <c r="C13" s="230"/>
      <c r="D13" s="254"/>
      <c r="E13" s="232"/>
      <c r="F13" s="233"/>
      <c r="G13" s="233"/>
      <c r="H13" s="234"/>
      <c r="I13" s="233"/>
      <c r="J13" s="233"/>
      <c r="K13" s="233"/>
      <c r="L13" s="234"/>
      <c r="M13" s="233"/>
      <c r="N13" s="235"/>
      <c r="O13" s="229"/>
      <c r="P13" s="236"/>
      <c r="Q13" s="233"/>
      <c r="R13" s="237"/>
      <c r="S13" s="238"/>
      <c r="T13" s="239"/>
      <c r="U13" s="233"/>
      <c r="V13" s="239"/>
      <c r="W13" s="237"/>
      <c r="X13" s="239"/>
      <c r="Y13" s="233"/>
      <c r="Z13" s="233"/>
      <c r="AA13" s="233"/>
      <c r="AB13" s="239"/>
      <c r="AC13" s="233"/>
      <c r="AD13" s="240"/>
      <c r="AE13" s="239"/>
      <c r="AF13" s="237"/>
      <c r="AG13" s="252"/>
      <c r="AJ13" s="253"/>
    </row>
    <row r="14" spans="1:36" s="216" customFormat="1" x14ac:dyDescent="0.2">
      <c r="A14" s="229"/>
      <c r="C14" s="230"/>
      <c r="D14" s="256"/>
      <c r="E14" s="232"/>
      <c r="F14" s="233"/>
      <c r="G14" s="233"/>
      <c r="H14" s="234"/>
      <c r="I14" s="233"/>
      <c r="J14" s="233"/>
      <c r="K14" s="233"/>
      <c r="L14" s="234"/>
      <c r="M14" s="233"/>
      <c r="N14" s="235"/>
      <c r="O14" s="229"/>
      <c r="P14" s="236"/>
      <c r="Q14" s="236"/>
      <c r="R14" s="237"/>
      <c r="S14" s="238"/>
      <c r="T14" s="239"/>
      <c r="U14" s="233"/>
      <c r="V14" s="239"/>
      <c r="W14" s="237"/>
      <c r="X14" s="239"/>
      <c r="Y14" s="236"/>
      <c r="Z14" s="236"/>
      <c r="AA14" s="233"/>
      <c r="AB14" s="239"/>
      <c r="AC14" s="236"/>
      <c r="AD14" s="240"/>
      <c r="AE14" s="239"/>
      <c r="AF14" s="237"/>
      <c r="AG14" s="252"/>
      <c r="AJ14" s="253"/>
    </row>
    <row r="15" spans="1:36" s="216" customFormat="1" x14ac:dyDescent="0.2">
      <c r="A15" s="255"/>
      <c r="C15" s="230"/>
      <c r="D15" s="254"/>
      <c r="E15" s="232"/>
      <c r="F15" s="233"/>
      <c r="G15" s="233"/>
      <c r="H15" s="234"/>
      <c r="I15" s="233"/>
      <c r="J15" s="233"/>
      <c r="K15" s="233"/>
      <c r="L15" s="234"/>
      <c r="M15" s="233"/>
      <c r="N15" s="235"/>
      <c r="O15" s="229"/>
      <c r="P15" s="233"/>
      <c r="Q15" s="233"/>
      <c r="R15" s="237"/>
      <c r="S15" s="238"/>
      <c r="T15" s="239"/>
      <c r="U15" s="233"/>
      <c r="V15" s="239"/>
      <c r="W15" s="237"/>
      <c r="X15" s="239"/>
      <c r="Y15" s="233"/>
      <c r="Z15" s="233"/>
      <c r="AA15" s="233"/>
      <c r="AB15" s="239"/>
      <c r="AC15" s="233"/>
      <c r="AD15" s="240"/>
      <c r="AE15" s="239"/>
      <c r="AF15" s="237"/>
      <c r="AG15" s="252"/>
      <c r="AJ15" s="253"/>
    </row>
    <row r="16" spans="1:36" s="216" customFormat="1" x14ac:dyDescent="0.2">
      <c r="A16" s="229"/>
      <c r="C16" s="230"/>
      <c r="D16" s="256"/>
      <c r="E16" s="236"/>
      <c r="F16" s="233"/>
      <c r="G16" s="233"/>
      <c r="H16" s="234"/>
      <c r="I16" s="233"/>
      <c r="J16" s="233"/>
      <c r="K16" s="233"/>
      <c r="L16" s="234"/>
      <c r="M16" s="233"/>
      <c r="N16" s="235"/>
      <c r="O16" s="229"/>
      <c r="P16" s="233"/>
      <c r="Q16" s="233"/>
      <c r="R16" s="237"/>
      <c r="S16" s="238"/>
      <c r="T16" s="239"/>
      <c r="U16" s="233"/>
      <c r="V16" s="239"/>
      <c r="W16" s="237"/>
      <c r="X16" s="239"/>
      <c r="Y16" s="236"/>
      <c r="Z16" s="236"/>
      <c r="AA16" s="233"/>
      <c r="AB16" s="239"/>
      <c r="AC16" s="236"/>
      <c r="AD16" s="240"/>
      <c r="AE16" s="239"/>
      <c r="AF16" s="237"/>
      <c r="AG16" s="252"/>
      <c r="AJ16" s="253"/>
    </row>
    <row r="17" spans="1:36" s="216" customFormat="1" x14ac:dyDescent="0.2">
      <c r="A17" s="255"/>
      <c r="C17" s="230"/>
      <c r="D17" s="254"/>
      <c r="E17" s="232"/>
      <c r="F17" s="233"/>
      <c r="G17" s="233"/>
      <c r="H17" s="234"/>
      <c r="I17" s="233"/>
      <c r="J17" s="233"/>
      <c r="K17" s="233"/>
      <c r="L17" s="234"/>
      <c r="M17" s="233"/>
      <c r="N17" s="235"/>
      <c r="O17" s="229"/>
      <c r="P17" s="236"/>
      <c r="Q17" s="236"/>
      <c r="R17" s="237"/>
      <c r="S17" s="238"/>
      <c r="T17" s="239"/>
      <c r="U17" s="233"/>
      <c r="V17" s="239"/>
      <c r="W17" s="237"/>
      <c r="X17" s="239"/>
      <c r="Y17" s="233"/>
      <c r="Z17" s="233"/>
      <c r="AA17" s="233"/>
      <c r="AB17" s="239"/>
      <c r="AC17" s="233"/>
      <c r="AD17" s="240"/>
      <c r="AE17" s="239"/>
      <c r="AF17" s="237"/>
      <c r="AG17" s="252"/>
      <c r="AJ17" s="253"/>
    </row>
    <row r="18" spans="1:36" s="216" customFormat="1" x14ac:dyDescent="0.2">
      <c r="A18" s="229"/>
      <c r="C18" s="230"/>
      <c r="D18" s="254"/>
      <c r="E18" s="232"/>
      <c r="F18" s="233"/>
      <c r="G18" s="233"/>
      <c r="H18" s="234"/>
      <c r="I18" s="233"/>
      <c r="J18" s="233"/>
      <c r="K18" s="233"/>
      <c r="L18" s="234"/>
      <c r="M18" s="233"/>
      <c r="N18" s="235"/>
      <c r="O18" s="229"/>
      <c r="P18" s="236"/>
      <c r="Q18" s="233"/>
      <c r="R18" s="237"/>
      <c r="S18" s="238"/>
      <c r="T18" s="239"/>
      <c r="U18" s="233"/>
      <c r="V18" s="239"/>
      <c r="W18" s="237"/>
      <c r="X18" s="239"/>
      <c r="Y18" s="233"/>
      <c r="Z18" s="233"/>
      <c r="AA18" s="233"/>
      <c r="AB18" s="239"/>
      <c r="AC18" s="233"/>
      <c r="AD18" s="240"/>
      <c r="AE18" s="239"/>
      <c r="AF18" s="237"/>
      <c r="AG18" s="252"/>
      <c r="AJ18" s="253"/>
    </row>
    <row r="19" spans="1:36" s="216" customFormat="1" x14ac:dyDescent="0.2">
      <c r="A19" s="255"/>
      <c r="B19" s="225"/>
      <c r="C19" s="230"/>
      <c r="D19" s="257"/>
      <c r="E19" s="232"/>
      <c r="F19" s="236"/>
      <c r="G19" s="233"/>
      <c r="H19" s="234"/>
      <c r="I19" s="233"/>
      <c r="J19" s="233"/>
      <c r="K19" s="233"/>
      <c r="L19" s="234"/>
      <c r="M19" s="233"/>
      <c r="N19" s="235"/>
      <c r="O19" s="229"/>
      <c r="P19" s="233"/>
      <c r="Q19" s="233"/>
      <c r="R19" s="237"/>
      <c r="S19" s="238"/>
      <c r="T19" s="239"/>
      <c r="U19" s="233"/>
      <c r="V19" s="239"/>
      <c r="W19" s="237"/>
      <c r="X19" s="239"/>
      <c r="Y19" s="236"/>
      <c r="Z19" s="236"/>
      <c r="AA19" s="233"/>
      <c r="AB19" s="239"/>
      <c r="AC19" s="236"/>
      <c r="AD19" s="240"/>
      <c r="AE19" s="239"/>
      <c r="AF19" s="237"/>
      <c r="AG19" s="252"/>
      <c r="AJ19" s="253"/>
    </row>
    <row r="20" spans="1:36" s="216" customFormat="1" x14ac:dyDescent="0.2">
      <c r="A20" s="229"/>
      <c r="C20" s="230"/>
      <c r="D20" s="256"/>
      <c r="E20" s="236"/>
      <c r="F20" s="233"/>
      <c r="G20" s="233"/>
      <c r="H20" s="234"/>
      <c r="I20" s="233"/>
      <c r="J20" s="233"/>
      <c r="K20" s="233"/>
      <c r="L20" s="234"/>
      <c r="M20" s="233"/>
      <c r="N20" s="235"/>
      <c r="O20" s="229"/>
      <c r="P20" s="233"/>
      <c r="Q20" s="236"/>
      <c r="R20" s="237"/>
      <c r="S20" s="238"/>
      <c r="T20" s="239"/>
      <c r="U20" s="233"/>
      <c r="V20" s="239"/>
      <c r="W20" s="237"/>
      <c r="X20" s="239"/>
      <c r="Y20" s="236"/>
      <c r="Z20" s="236"/>
      <c r="AA20" s="233"/>
      <c r="AB20" s="239"/>
      <c r="AC20" s="236"/>
      <c r="AD20" s="240"/>
      <c r="AE20" s="239"/>
      <c r="AF20" s="237"/>
      <c r="AG20" s="252"/>
      <c r="AJ20" s="253"/>
    </row>
    <row r="21" spans="1:36" s="216" customFormat="1" x14ac:dyDescent="0.2">
      <c r="A21" s="255"/>
      <c r="B21" s="225"/>
      <c r="C21" s="230"/>
      <c r="D21" s="256"/>
      <c r="E21" s="232"/>
      <c r="F21" s="236"/>
      <c r="G21" s="233"/>
      <c r="H21" s="234"/>
      <c r="I21" s="233"/>
      <c r="J21" s="233"/>
      <c r="K21" s="233"/>
      <c r="L21" s="234"/>
      <c r="M21" s="233"/>
      <c r="N21" s="235"/>
      <c r="O21" s="229"/>
      <c r="P21" s="236"/>
      <c r="Q21" s="233"/>
      <c r="R21" s="237"/>
      <c r="S21" s="238"/>
      <c r="T21" s="239"/>
      <c r="U21" s="233"/>
      <c r="V21" s="239"/>
      <c r="W21" s="237"/>
      <c r="X21" s="239"/>
      <c r="Y21" s="236"/>
      <c r="Z21" s="236"/>
      <c r="AA21" s="233"/>
      <c r="AB21" s="239"/>
      <c r="AC21" s="236"/>
      <c r="AD21" s="240"/>
      <c r="AE21" s="239"/>
      <c r="AF21" s="237"/>
      <c r="AG21" s="252"/>
      <c r="AJ21" s="253"/>
    </row>
    <row r="22" spans="1:36" s="216" customFormat="1" x14ac:dyDescent="0.2">
      <c r="A22" s="229"/>
      <c r="C22" s="230"/>
      <c r="D22" s="254"/>
      <c r="E22" s="232"/>
      <c r="F22" s="233"/>
      <c r="G22" s="233"/>
      <c r="H22" s="234"/>
      <c r="I22" s="233"/>
      <c r="J22" s="233"/>
      <c r="K22" s="233"/>
      <c r="L22" s="234"/>
      <c r="M22" s="233"/>
      <c r="N22" s="235"/>
      <c r="O22" s="229"/>
      <c r="P22" s="236"/>
      <c r="Q22" s="233"/>
      <c r="R22" s="237"/>
      <c r="S22" s="238"/>
      <c r="T22" s="239"/>
      <c r="U22" s="233"/>
      <c r="V22" s="239"/>
      <c r="W22" s="237"/>
      <c r="X22" s="239"/>
      <c r="Y22" s="233"/>
      <c r="Z22" s="233"/>
      <c r="AA22" s="233"/>
      <c r="AB22" s="239"/>
      <c r="AC22" s="233"/>
      <c r="AD22" s="240"/>
      <c r="AE22" s="239"/>
      <c r="AF22" s="237"/>
      <c r="AG22" s="252"/>
      <c r="AJ22" s="253"/>
    </row>
    <row r="23" spans="1:36" s="216" customFormat="1" x14ac:dyDescent="0.2">
      <c r="A23" s="255"/>
      <c r="B23" s="225"/>
      <c r="C23" s="230"/>
      <c r="D23" s="254"/>
      <c r="E23" s="232"/>
      <c r="F23" s="233"/>
      <c r="G23" s="233"/>
      <c r="H23" s="234"/>
      <c r="I23" s="233"/>
      <c r="J23" s="233"/>
      <c r="K23" s="233"/>
      <c r="L23" s="234"/>
      <c r="M23" s="233"/>
      <c r="N23" s="235"/>
      <c r="O23" s="229"/>
      <c r="P23" s="233"/>
      <c r="Q23" s="236"/>
      <c r="R23" s="237"/>
      <c r="S23" s="238"/>
      <c r="T23" s="239"/>
      <c r="U23" s="233"/>
      <c r="V23" s="239"/>
      <c r="W23" s="237"/>
      <c r="X23" s="239"/>
      <c r="Y23" s="233"/>
      <c r="Z23" s="233"/>
      <c r="AA23" s="233"/>
      <c r="AB23" s="239"/>
      <c r="AC23" s="233"/>
      <c r="AD23" s="240"/>
      <c r="AE23" s="239"/>
      <c r="AF23" s="237"/>
      <c r="AG23" s="252"/>
      <c r="AJ23" s="253"/>
    </row>
    <row r="24" spans="1:36" s="216" customFormat="1" x14ac:dyDescent="0.2">
      <c r="A24" s="229"/>
      <c r="C24" s="230"/>
      <c r="D24" s="257"/>
      <c r="E24" s="232"/>
      <c r="F24" s="233"/>
      <c r="G24" s="233"/>
      <c r="H24" s="234"/>
      <c r="I24" s="233"/>
      <c r="J24" s="233"/>
      <c r="K24" s="233"/>
      <c r="L24" s="234"/>
      <c r="M24" s="233"/>
      <c r="N24" s="235"/>
      <c r="O24" s="229"/>
      <c r="P24" s="233"/>
      <c r="Q24" s="233"/>
      <c r="R24" s="237"/>
      <c r="S24" s="238"/>
      <c r="T24" s="239"/>
      <c r="U24" s="233"/>
      <c r="V24" s="239"/>
      <c r="W24" s="237"/>
      <c r="X24" s="239"/>
      <c r="Y24" s="236"/>
      <c r="Z24" s="236"/>
      <c r="AA24" s="233"/>
      <c r="AB24" s="239"/>
      <c r="AC24" s="236"/>
      <c r="AD24" s="240"/>
      <c r="AE24" s="239"/>
      <c r="AF24" s="237"/>
      <c r="AG24" s="252"/>
      <c r="AJ24" s="253"/>
    </row>
    <row r="25" spans="1:36" s="216" customFormat="1" x14ac:dyDescent="0.2">
      <c r="A25" s="255"/>
      <c r="C25" s="230"/>
      <c r="D25" s="254"/>
      <c r="E25" s="232"/>
      <c r="F25" s="233"/>
      <c r="G25" s="233"/>
      <c r="H25" s="234"/>
      <c r="I25" s="233"/>
      <c r="J25" s="233"/>
      <c r="K25" s="233"/>
      <c r="L25" s="234"/>
      <c r="M25" s="233"/>
      <c r="N25" s="235"/>
      <c r="O25" s="229"/>
      <c r="P25" s="236"/>
      <c r="Q25" s="233"/>
      <c r="R25" s="237"/>
      <c r="S25" s="238"/>
      <c r="T25" s="239"/>
      <c r="U25" s="233"/>
      <c r="V25" s="239"/>
      <c r="W25" s="237"/>
      <c r="X25" s="239"/>
      <c r="Y25" s="233"/>
      <c r="Z25" s="233"/>
      <c r="AA25" s="233"/>
      <c r="AB25" s="239"/>
      <c r="AC25" s="233"/>
      <c r="AD25" s="240"/>
      <c r="AE25" s="239"/>
      <c r="AF25" s="237"/>
      <c r="AG25" s="252"/>
      <c r="AJ25" s="253"/>
    </row>
    <row r="26" spans="1:36" s="216" customFormat="1" x14ac:dyDescent="0.2">
      <c r="A26" s="229"/>
      <c r="C26" s="230"/>
      <c r="D26" s="256"/>
      <c r="E26" s="232"/>
      <c r="F26" s="233"/>
      <c r="G26" s="233"/>
      <c r="H26" s="234"/>
      <c r="I26" s="233"/>
      <c r="J26" s="233"/>
      <c r="K26" s="233"/>
      <c r="L26" s="234"/>
      <c r="M26" s="233"/>
      <c r="N26" s="235"/>
      <c r="O26" s="229"/>
      <c r="P26" s="236"/>
      <c r="Q26" s="236"/>
      <c r="R26" s="237"/>
      <c r="S26" s="238"/>
      <c r="T26" s="239"/>
      <c r="U26" s="233"/>
      <c r="V26" s="239"/>
      <c r="W26" s="237"/>
      <c r="X26" s="239"/>
      <c r="Y26" s="236"/>
      <c r="Z26" s="236"/>
      <c r="AA26" s="233"/>
      <c r="AB26" s="239"/>
      <c r="AC26" s="236"/>
      <c r="AD26" s="240"/>
      <c r="AE26" s="239"/>
      <c r="AF26" s="237"/>
      <c r="AG26" s="252"/>
      <c r="AJ26" s="253"/>
    </row>
    <row r="27" spans="1:36" s="216" customFormat="1" x14ac:dyDescent="0.2">
      <c r="A27" s="255"/>
      <c r="C27" s="230"/>
      <c r="D27" s="254"/>
      <c r="E27" s="232"/>
      <c r="F27" s="233"/>
      <c r="G27" s="233"/>
      <c r="H27" s="234"/>
      <c r="I27" s="233"/>
      <c r="J27" s="233"/>
      <c r="K27" s="233"/>
      <c r="L27" s="234"/>
      <c r="M27" s="233"/>
      <c r="N27" s="235"/>
      <c r="O27" s="229"/>
      <c r="P27" s="233"/>
      <c r="Q27" s="233"/>
      <c r="R27" s="237"/>
      <c r="S27" s="238"/>
      <c r="T27" s="239"/>
      <c r="U27" s="233"/>
      <c r="V27" s="239"/>
      <c r="W27" s="237"/>
      <c r="X27" s="239"/>
      <c r="Y27" s="233"/>
      <c r="Z27" s="233"/>
      <c r="AA27" s="233"/>
      <c r="AB27" s="239"/>
      <c r="AC27" s="233"/>
      <c r="AD27" s="240"/>
      <c r="AE27" s="239"/>
      <c r="AF27" s="237"/>
      <c r="AG27" s="252"/>
      <c r="AJ27" s="253"/>
    </row>
    <row r="28" spans="1:36" s="216" customFormat="1" x14ac:dyDescent="0.2">
      <c r="A28" s="229"/>
      <c r="B28" s="225"/>
      <c r="C28" s="230"/>
      <c r="D28" s="254"/>
      <c r="E28" s="232"/>
      <c r="F28" s="233"/>
      <c r="G28" s="233"/>
      <c r="H28" s="234"/>
      <c r="I28" s="233"/>
      <c r="J28" s="233"/>
      <c r="K28" s="233"/>
      <c r="L28" s="234"/>
      <c r="M28" s="233"/>
      <c r="N28" s="235"/>
      <c r="O28" s="229"/>
      <c r="P28" s="233"/>
      <c r="Q28" s="233"/>
      <c r="R28" s="237"/>
      <c r="S28" s="238"/>
      <c r="T28" s="239"/>
      <c r="U28" s="233"/>
      <c r="V28" s="239"/>
      <c r="W28" s="237"/>
      <c r="X28" s="239"/>
      <c r="Y28" s="233"/>
      <c r="Z28" s="233"/>
      <c r="AA28" s="233"/>
      <c r="AB28" s="239"/>
      <c r="AC28" s="233"/>
      <c r="AD28" s="240"/>
      <c r="AE28" s="239"/>
      <c r="AF28" s="237"/>
      <c r="AG28" s="252"/>
      <c r="AJ28" s="253"/>
    </row>
    <row r="29" spans="1:36" s="216" customFormat="1" x14ac:dyDescent="0.2">
      <c r="A29" s="229"/>
      <c r="C29" s="230"/>
      <c r="D29" s="256"/>
      <c r="E29" s="232"/>
      <c r="F29" s="236"/>
      <c r="G29" s="233"/>
      <c r="H29" s="234"/>
      <c r="I29" s="233"/>
      <c r="J29" s="233"/>
      <c r="K29" s="233"/>
      <c r="L29" s="234"/>
      <c r="M29" s="233"/>
      <c r="N29" s="235"/>
      <c r="O29" s="229"/>
      <c r="P29" s="236"/>
      <c r="Q29" s="236"/>
      <c r="R29" s="237"/>
      <c r="S29" s="238"/>
      <c r="T29" s="239"/>
      <c r="U29" s="233"/>
      <c r="V29" s="239"/>
      <c r="W29" s="237"/>
      <c r="X29" s="239"/>
      <c r="Y29" s="236"/>
      <c r="Z29" s="236"/>
      <c r="AA29" s="233"/>
      <c r="AB29" s="239"/>
      <c r="AC29" s="236"/>
      <c r="AD29" s="240"/>
      <c r="AE29" s="239"/>
      <c r="AF29" s="237"/>
      <c r="AG29" s="252"/>
      <c r="AJ29" s="253"/>
    </row>
    <row r="30" spans="1:36" s="216" customFormat="1" x14ac:dyDescent="0.2">
      <c r="A30" s="229"/>
      <c r="B30" s="225"/>
      <c r="C30" s="230"/>
      <c r="D30" s="254"/>
      <c r="E30" s="232"/>
      <c r="F30" s="233"/>
      <c r="G30" s="233"/>
      <c r="H30" s="234"/>
      <c r="I30" s="233"/>
      <c r="J30" s="233"/>
      <c r="K30" s="233"/>
      <c r="L30" s="234"/>
      <c r="M30" s="233"/>
      <c r="N30" s="235"/>
      <c r="O30" s="229"/>
      <c r="P30" s="236"/>
      <c r="Q30" s="233"/>
      <c r="R30" s="237"/>
      <c r="S30" s="238"/>
      <c r="T30" s="239"/>
      <c r="U30" s="233"/>
      <c r="V30" s="239"/>
      <c r="W30" s="237"/>
      <c r="X30" s="239"/>
      <c r="Y30" s="233"/>
      <c r="Z30" s="233"/>
      <c r="AA30" s="233"/>
      <c r="AB30" s="239"/>
      <c r="AC30" s="233"/>
      <c r="AD30" s="240"/>
      <c r="AE30" s="239"/>
      <c r="AF30" s="237"/>
      <c r="AG30" s="252"/>
      <c r="AJ30" s="253"/>
    </row>
    <row r="31" spans="1:36" s="216" customFormat="1" x14ac:dyDescent="0.2">
      <c r="A31" s="229"/>
      <c r="C31" s="230"/>
      <c r="D31" s="254"/>
      <c r="E31" s="232"/>
      <c r="F31" s="233"/>
      <c r="G31" s="233"/>
      <c r="H31" s="234"/>
      <c r="I31" s="233"/>
      <c r="J31" s="233"/>
      <c r="K31" s="233"/>
      <c r="L31" s="234"/>
      <c r="M31" s="233"/>
      <c r="N31" s="235"/>
      <c r="O31" s="229"/>
      <c r="P31" s="233"/>
      <c r="Q31" s="233"/>
      <c r="R31" s="237"/>
      <c r="S31" s="238"/>
      <c r="T31" s="239"/>
      <c r="U31" s="233"/>
      <c r="V31" s="239"/>
      <c r="W31" s="237"/>
      <c r="X31" s="239"/>
      <c r="Y31" s="233"/>
      <c r="Z31" s="233"/>
      <c r="AA31" s="233"/>
      <c r="AB31" s="239"/>
      <c r="AC31" s="233"/>
      <c r="AD31" s="240"/>
      <c r="AE31" s="239"/>
      <c r="AF31" s="237"/>
      <c r="AG31" s="252"/>
      <c r="AJ31" s="253"/>
    </row>
    <row r="32" spans="1:36" s="216" customFormat="1" x14ac:dyDescent="0.2">
      <c r="A32" s="229"/>
      <c r="B32" s="225"/>
      <c r="C32" s="230"/>
      <c r="D32" s="254"/>
      <c r="E32" s="232"/>
      <c r="F32" s="233"/>
      <c r="G32" s="233"/>
      <c r="H32" s="234"/>
      <c r="I32" s="233"/>
      <c r="J32" s="233"/>
      <c r="K32" s="233"/>
      <c r="L32" s="234"/>
      <c r="M32" s="233"/>
      <c r="N32" s="235"/>
      <c r="O32" s="229"/>
      <c r="P32" s="233"/>
      <c r="Q32" s="236"/>
      <c r="R32" s="237"/>
      <c r="S32" s="238"/>
      <c r="T32" s="239"/>
      <c r="U32" s="233"/>
      <c r="V32" s="239"/>
      <c r="W32" s="237"/>
      <c r="X32" s="239"/>
      <c r="Y32" s="233"/>
      <c r="Z32" s="233"/>
      <c r="AA32" s="233"/>
      <c r="AB32" s="239"/>
      <c r="AC32" s="233"/>
      <c r="AD32" s="240"/>
      <c r="AE32" s="239"/>
      <c r="AF32" s="237"/>
      <c r="AG32" s="252"/>
      <c r="AJ32" s="253"/>
    </row>
    <row r="33" spans="1:36" s="216" customFormat="1" x14ac:dyDescent="0.2">
      <c r="A33" s="229"/>
      <c r="C33" s="230"/>
      <c r="D33" s="254"/>
      <c r="E33" s="232"/>
      <c r="F33" s="233"/>
      <c r="G33" s="233"/>
      <c r="H33" s="234"/>
      <c r="I33" s="233"/>
      <c r="J33" s="233"/>
      <c r="K33" s="233"/>
      <c r="L33" s="234"/>
      <c r="M33" s="233"/>
      <c r="N33" s="235"/>
      <c r="O33" s="229"/>
      <c r="P33" s="236"/>
      <c r="Q33" s="233"/>
      <c r="R33" s="237"/>
      <c r="S33" s="238"/>
      <c r="T33" s="239"/>
      <c r="U33" s="233"/>
      <c r="V33" s="239"/>
      <c r="W33" s="237"/>
      <c r="X33" s="239"/>
      <c r="Y33" s="233"/>
      <c r="Z33" s="233"/>
      <c r="AA33" s="233"/>
      <c r="AB33" s="239"/>
      <c r="AC33" s="233"/>
      <c r="AD33" s="240"/>
      <c r="AE33" s="239"/>
      <c r="AF33" s="237"/>
      <c r="AG33" s="252"/>
      <c r="AJ33" s="253"/>
    </row>
    <row r="34" spans="1:36" s="216" customFormat="1" x14ac:dyDescent="0.2">
      <c r="A34" s="229"/>
      <c r="B34" s="225"/>
      <c r="C34" s="230"/>
      <c r="D34" s="254"/>
      <c r="E34" s="232"/>
      <c r="F34" s="233"/>
      <c r="G34" s="233"/>
      <c r="H34" s="234"/>
      <c r="I34" s="233"/>
      <c r="J34" s="233"/>
      <c r="K34" s="233"/>
      <c r="L34" s="234"/>
      <c r="M34" s="233"/>
      <c r="N34" s="235"/>
      <c r="O34" s="229"/>
      <c r="P34" s="236"/>
      <c r="Q34" s="233"/>
      <c r="R34" s="237"/>
      <c r="S34" s="238"/>
      <c r="T34" s="239"/>
      <c r="U34" s="233"/>
      <c r="V34" s="239"/>
      <c r="W34" s="237"/>
      <c r="X34" s="239"/>
      <c r="Y34" s="233"/>
      <c r="Z34" s="233"/>
      <c r="AA34" s="233"/>
      <c r="AB34" s="239"/>
      <c r="AC34" s="233"/>
      <c r="AD34" s="240"/>
      <c r="AE34" s="239"/>
      <c r="AF34" s="237"/>
      <c r="AG34" s="252"/>
      <c r="AJ34" s="253"/>
    </row>
    <row r="35" spans="1:36" s="216" customFormat="1" x14ac:dyDescent="0.2">
      <c r="A35" s="229"/>
      <c r="C35" s="230"/>
      <c r="D35" s="254"/>
      <c r="E35" s="232"/>
      <c r="F35" s="233"/>
      <c r="G35" s="233"/>
      <c r="H35" s="234"/>
      <c r="I35" s="233"/>
      <c r="J35" s="233"/>
      <c r="K35" s="233"/>
      <c r="L35" s="234"/>
      <c r="M35" s="233"/>
      <c r="N35" s="235"/>
      <c r="O35" s="229"/>
      <c r="P35" s="233"/>
      <c r="Q35" s="236"/>
      <c r="R35" s="237"/>
      <c r="S35" s="238"/>
      <c r="T35" s="239"/>
      <c r="U35" s="233"/>
      <c r="V35" s="239"/>
      <c r="W35" s="237"/>
      <c r="X35" s="239"/>
      <c r="Y35" s="233"/>
      <c r="Z35" s="233"/>
      <c r="AA35" s="233"/>
      <c r="AB35" s="239"/>
      <c r="AC35" s="233"/>
      <c r="AD35" s="240"/>
      <c r="AE35" s="239"/>
      <c r="AF35" s="237"/>
      <c r="AG35" s="252"/>
      <c r="AJ35" s="253"/>
    </row>
    <row r="36" spans="1:36" s="216" customFormat="1" x14ac:dyDescent="0.2">
      <c r="A36" s="229"/>
      <c r="C36" s="230"/>
      <c r="D36" s="254"/>
      <c r="E36" s="232"/>
      <c r="F36" s="233"/>
      <c r="G36" s="233"/>
      <c r="H36" s="234"/>
      <c r="I36" s="233"/>
      <c r="J36" s="233"/>
      <c r="K36" s="233"/>
      <c r="L36" s="234"/>
      <c r="M36" s="233"/>
      <c r="N36" s="235"/>
      <c r="O36" s="229"/>
      <c r="P36" s="233"/>
      <c r="Q36" s="233"/>
      <c r="R36" s="237"/>
      <c r="S36" s="238"/>
      <c r="T36" s="239"/>
      <c r="U36" s="233"/>
      <c r="V36" s="239"/>
      <c r="W36" s="237"/>
      <c r="X36" s="239"/>
      <c r="Y36" s="233"/>
      <c r="Z36" s="233"/>
      <c r="AA36" s="233"/>
      <c r="AB36" s="239"/>
      <c r="AC36" s="233"/>
      <c r="AD36" s="240"/>
      <c r="AE36" s="239"/>
      <c r="AF36" s="237"/>
      <c r="AG36" s="252"/>
      <c r="AJ36" s="253"/>
    </row>
    <row r="37" spans="1:36" s="216" customFormat="1" x14ac:dyDescent="0.2">
      <c r="A37" s="229"/>
      <c r="C37" s="230"/>
      <c r="D37" s="256"/>
      <c r="E37" s="236"/>
      <c r="F37" s="233"/>
      <c r="G37" s="233"/>
      <c r="H37" s="234"/>
      <c r="I37" s="233"/>
      <c r="J37" s="233"/>
      <c r="K37" s="233"/>
      <c r="L37" s="234"/>
      <c r="M37" s="233"/>
      <c r="N37" s="235"/>
      <c r="O37" s="229"/>
      <c r="P37" s="236"/>
      <c r="Q37" s="233"/>
      <c r="R37" s="237"/>
      <c r="S37" s="238"/>
      <c r="T37" s="239"/>
      <c r="U37" s="233"/>
      <c r="V37" s="239"/>
      <c r="W37" s="237"/>
      <c r="X37" s="239"/>
      <c r="Y37" s="236"/>
      <c r="Z37" s="236"/>
      <c r="AA37" s="233"/>
      <c r="AB37" s="239"/>
      <c r="AC37" s="236"/>
      <c r="AD37" s="240"/>
      <c r="AE37" s="239"/>
      <c r="AF37" s="237"/>
      <c r="AG37" s="252"/>
      <c r="AJ37" s="253"/>
    </row>
    <row r="38" spans="1:36" s="216" customFormat="1" x14ac:dyDescent="0.2">
      <c r="A38" s="229"/>
      <c r="C38" s="230"/>
      <c r="D38" s="257"/>
      <c r="E38" s="232"/>
      <c r="F38" s="233"/>
      <c r="G38" s="233"/>
      <c r="H38" s="234"/>
      <c r="I38" s="233"/>
      <c r="J38" s="233"/>
      <c r="K38" s="233"/>
      <c r="L38" s="234"/>
      <c r="M38" s="233"/>
      <c r="N38" s="235"/>
      <c r="O38" s="229"/>
      <c r="P38" s="236"/>
      <c r="Q38" s="236"/>
      <c r="R38" s="237"/>
      <c r="S38" s="238"/>
      <c r="T38" s="239"/>
      <c r="U38" s="233"/>
      <c r="V38" s="239"/>
      <c r="W38" s="237"/>
      <c r="X38" s="239"/>
      <c r="Y38" s="236"/>
      <c r="Z38" s="236"/>
      <c r="AA38" s="233"/>
      <c r="AB38" s="239"/>
      <c r="AC38" s="236"/>
      <c r="AD38" s="240"/>
      <c r="AE38" s="239"/>
      <c r="AF38" s="237"/>
      <c r="AG38" s="252"/>
      <c r="AJ38" s="253"/>
    </row>
    <row r="39" spans="1:36" s="216" customFormat="1" x14ac:dyDescent="0.2">
      <c r="A39" s="229"/>
      <c r="C39" s="230"/>
      <c r="D39" s="254"/>
      <c r="E39" s="232"/>
      <c r="F39" s="233"/>
      <c r="G39" s="233"/>
      <c r="H39" s="234"/>
      <c r="I39" s="233"/>
      <c r="J39" s="233"/>
      <c r="K39" s="233"/>
      <c r="L39" s="234"/>
      <c r="M39" s="233"/>
      <c r="N39" s="235"/>
      <c r="O39" s="229"/>
      <c r="P39" s="233"/>
      <c r="Q39" s="233"/>
      <c r="R39" s="237"/>
      <c r="S39" s="238"/>
      <c r="T39" s="239"/>
      <c r="U39" s="233"/>
      <c r="V39" s="239"/>
      <c r="W39" s="237"/>
      <c r="X39" s="239"/>
      <c r="Y39" s="233"/>
      <c r="Z39" s="233"/>
      <c r="AA39" s="233"/>
      <c r="AB39" s="239"/>
      <c r="AC39" s="233"/>
      <c r="AD39" s="240"/>
      <c r="AE39" s="239"/>
      <c r="AF39" s="237"/>
      <c r="AG39" s="252"/>
      <c r="AJ39" s="253"/>
    </row>
    <row r="40" spans="1:36" s="216" customFormat="1" x14ac:dyDescent="0.2">
      <c r="A40" s="229"/>
      <c r="C40" s="230"/>
      <c r="D40" s="254"/>
      <c r="E40" s="232"/>
      <c r="F40" s="233"/>
      <c r="G40" s="233"/>
      <c r="H40" s="234"/>
      <c r="I40" s="233"/>
      <c r="J40" s="233"/>
      <c r="K40" s="233"/>
      <c r="L40" s="234"/>
      <c r="M40" s="233"/>
      <c r="N40" s="235"/>
      <c r="O40" s="229"/>
      <c r="P40" s="233"/>
      <c r="Q40" s="233"/>
      <c r="R40" s="237"/>
      <c r="S40" s="238"/>
      <c r="T40" s="239"/>
      <c r="U40" s="233"/>
      <c r="V40" s="239"/>
      <c r="W40" s="237"/>
      <c r="X40" s="239"/>
      <c r="Y40" s="233"/>
      <c r="Z40" s="233"/>
      <c r="AA40" s="233"/>
      <c r="AB40" s="239"/>
      <c r="AC40" s="233"/>
      <c r="AD40" s="240"/>
      <c r="AE40" s="239"/>
      <c r="AF40" s="237"/>
      <c r="AG40" s="252"/>
      <c r="AJ40" s="253"/>
    </row>
    <row r="41" spans="1:36" s="216" customFormat="1" x14ac:dyDescent="0.2">
      <c r="A41" s="229"/>
      <c r="C41" s="230"/>
      <c r="D41" s="256"/>
      <c r="E41" s="236"/>
      <c r="F41" s="233"/>
      <c r="G41" s="233"/>
      <c r="H41" s="234"/>
      <c r="I41" s="233"/>
      <c r="J41" s="233"/>
      <c r="K41" s="233"/>
      <c r="L41" s="234"/>
      <c r="M41" s="233"/>
      <c r="N41" s="235"/>
      <c r="O41" s="229"/>
      <c r="P41" s="236"/>
      <c r="Q41" s="236"/>
      <c r="R41" s="237"/>
      <c r="S41" s="238"/>
      <c r="T41" s="239"/>
      <c r="U41" s="233"/>
      <c r="V41" s="239"/>
      <c r="W41" s="237"/>
      <c r="X41" s="239"/>
      <c r="Y41" s="236"/>
      <c r="Z41" s="236"/>
      <c r="AA41" s="233"/>
      <c r="AB41" s="239"/>
      <c r="AC41" s="236"/>
      <c r="AD41" s="240"/>
      <c r="AE41" s="239"/>
      <c r="AF41" s="237"/>
      <c r="AG41" s="252"/>
      <c r="AJ41" s="253"/>
    </row>
    <row r="42" spans="1:36" s="216" customFormat="1" x14ac:dyDescent="0.2">
      <c r="A42" s="229"/>
      <c r="B42" s="225"/>
      <c r="C42" s="230"/>
      <c r="D42" s="256"/>
      <c r="E42" s="232"/>
      <c r="F42" s="236"/>
      <c r="G42" s="233"/>
      <c r="H42" s="234"/>
      <c r="I42" s="233"/>
      <c r="J42" s="233"/>
      <c r="K42" s="233"/>
      <c r="L42" s="234"/>
      <c r="M42" s="233"/>
      <c r="N42" s="235"/>
      <c r="O42" s="229"/>
      <c r="P42" s="236"/>
      <c r="Q42" s="233"/>
      <c r="R42" s="237"/>
      <c r="S42" s="238"/>
      <c r="T42" s="239"/>
      <c r="U42" s="233"/>
      <c r="V42" s="239"/>
      <c r="W42" s="237"/>
      <c r="X42" s="239"/>
      <c r="Y42" s="236"/>
      <c r="Z42" s="236"/>
      <c r="AA42" s="233"/>
      <c r="AB42" s="239"/>
      <c r="AC42" s="236"/>
      <c r="AD42" s="240"/>
      <c r="AE42" s="239"/>
      <c r="AF42" s="237"/>
      <c r="AG42" s="252"/>
      <c r="AJ42" s="253"/>
    </row>
    <row r="43" spans="1:36" s="216" customFormat="1" x14ac:dyDescent="0.2">
      <c r="D43" s="249"/>
      <c r="E43" s="236"/>
      <c r="F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G43" s="252"/>
      <c r="AJ43" s="253"/>
    </row>
    <row r="44" spans="1:36" s="216" customFormat="1" x14ac:dyDescent="0.2">
      <c r="D44" s="249"/>
      <c r="E44" s="236"/>
      <c r="F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49"/>
      <c r="Y44" s="249"/>
      <c r="Z44" s="249"/>
      <c r="AA44" s="249"/>
      <c r="AB44" s="249"/>
      <c r="AC44" s="249"/>
      <c r="AG44" s="252"/>
      <c r="AJ44" s="253"/>
    </row>
    <row r="45" spans="1:36" s="216" customFormat="1" x14ac:dyDescent="0.2">
      <c r="D45" s="249"/>
      <c r="E45" s="236"/>
      <c r="F45" s="249"/>
      <c r="M45" s="249"/>
      <c r="N45" s="249"/>
      <c r="O45" s="249"/>
      <c r="P45" s="249"/>
      <c r="Q45" s="249"/>
      <c r="R45" s="249"/>
      <c r="S45" s="249"/>
      <c r="T45" s="249"/>
      <c r="U45" s="249"/>
      <c r="V45" s="249"/>
      <c r="W45" s="249"/>
      <c r="X45" s="249"/>
      <c r="Y45" s="249"/>
      <c r="Z45" s="249"/>
      <c r="AA45" s="249"/>
      <c r="AB45" s="249"/>
      <c r="AC45" s="249"/>
      <c r="AG45" s="252"/>
      <c r="AJ45" s="253"/>
    </row>
    <row r="46" spans="1:36" s="216" customFormat="1" x14ac:dyDescent="0.2">
      <c r="D46" s="249"/>
      <c r="E46" s="236"/>
      <c r="F46" s="249"/>
      <c r="M46" s="249"/>
      <c r="N46" s="249"/>
      <c r="O46" s="249"/>
      <c r="P46" s="249"/>
      <c r="Q46" s="249"/>
      <c r="R46" s="249"/>
      <c r="S46" s="249"/>
      <c r="T46" s="249"/>
      <c r="U46" s="249"/>
      <c r="V46" s="249"/>
      <c r="W46" s="249"/>
      <c r="X46" s="249"/>
      <c r="Y46" s="249"/>
      <c r="Z46" s="249"/>
      <c r="AA46" s="249"/>
      <c r="AB46" s="249"/>
      <c r="AC46" s="249"/>
      <c r="AG46" s="252"/>
      <c r="AJ46" s="253"/>
    </row>
    <row r="47" spans="1:36" s="216" customFormat="1" x14ac:dyDescent="0.2">
      <c r="D47" s="249"/>
      <c r="E47" s="236"/>
      <c r="F47" s="249"/>
      <c r="M47" s="249"/>
      <c r="N47" s="249"/>
      <c r="O47" s="249"/>
      <c r="P47" s="249"/>
      <c r="Q47" s="249"/>
      <c r="R47" s="249"/>
      <c r="S47" s="249"/>
      <c r="T47" s="249"/>
      <c r="U47" s="249"/>
      <c r="V47" s="249"/>
      <c r="W47" s="249"/>
      <c r="X47" s="249"/>
      <c r="Y47" s="249"/>
      <c r="Z47" s="249"/>
      <c r="AA47" s="249"/>
      <c r="AB47" s="249"/>
      <c r="AC47" s="249"/>
      <c r="AG47" s="252"/>
      <c r="AJ47" s="253"/>
    </row>
    <row r="48" spans="1:36" s="216" customFormat="1" x14ac:dyDescent="0.2">
      <c r="D48" s="249"/>
      <c r="E48" s="236"/>
      <c r="F48" s="249"/>
      <c r="M48" s="249"/>
      <c r="N48" s="249"/>
      <c r="O48" s="249"/>
      <c r="P48" s="249"/>
      <c r="Q48" s="249"/>
      <c r="R48" s="249"/>
      <c r="S48" s="249"/>
      <c r="T48" s="249"/>
      <c r="U48" s="249"/>
      <c r="V48" s="249"/>
      <c r="W48" s="249"/>
      <c r="X48" s="249"/>
      <c r="Y48" s="249"/>
      <c r="Z48" s="249"/>
      <c r="AA48" s="249"/>
      <c r="AB48" s="249"/>
      <c r="AC48" s="249"/>
      <c r="AG48" s="252"/>
      <c r="AJ48" s="253"/>
    </row>
    <row r="49" spans="1:36" s="216" customFormat="1" x14ac:dyDescent="0.2">
      <c r="E49" s="258"/>
      <c r="M49" s="249"/>
      <c r="N49" s="249"/>
      <c r="O49" s="249"/>
      <c r="P49" s="249"/>
      <c r="Q49" s="249"/>
      <c r="R49" s="249"/>
      <c r="S49" s="249"/>
      <c r="T49" s="249"/>
      <c r="U49" s="249"/>
      <c r="V49" s="249"/>
      <c r="W49" s="249"/>
      <c r="X49" s="249"/>
      <c r="Y49" s="249"/>
      <c r="Z49" s="249"/>
      <c r="AA49" s="249"/>
      <c r="AB49" s="249"/>
      <c r="AC49" s="249"/>
      <c r="AG49" s="252"/>
      <c r="AJ49" s="253"/>
    </row>
    <row r="50" spans="1:36" s="216" customFormat="1" x14ac:dyDescent="0.2">
      <c r="M50" s="249"/>
      <c r="N50" s="249"/>
      <c r="O50" s="249"/>
      <c r="P50" s="249"/>
      <c r="Q50" s="249"/>
      <c r="R50" s="249"/>
      <c r="S50" s="249"/>
      <c r="T50" s="249"/>
      <c r="U50" s="249"/>
      <c r="V50" s="249"/>
      <c r="W50" s="249"/>
      <c r="X50" s="249"/>
      <c r="Y50" s="249"/>
      <c r="Z50" s="249"/>
      <c r="AA50" s="249"/>
      <c r="AB50" s="249"/>
      <c r="AC50" s="249"/>
      <c r="AG50" s="252"/>
      <c r="AJ50" s="253"/>
    </row>
    <row r="51" spans="1:36" s="2" customForma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5"/>
      <c r="AA51" s="5"/>
      <c r="AB51" s="5"/>
      <c r="AC51" s="5"/>
      <c r="AG51" s="64"/>
      <c r="AJ51" s="108"/>
    </row>
    <row r="52" spans="1:36" s="2" customForma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5"/>
      <c r="AA52" s="5"/>
      <c r="AB52" s="5"/>
      <c r="AC52" s="5"/>
      <c r="AG52" s="64"/>
      <c r="AJ52" s="108"/>
    </row>
    <row r="53" spans="1:36" s="2" customForma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5"/>
      <c r="AA53" s="5"/>
      <c r="AB53" s="5"/>
      <c r="AC53" s="5"/>
      <c r="AG53" s="64"/>
      <c r="AJ53" s="108"/>
    </row>
    <row r="54" spans="1:36" s="2" customForma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5"/>
      <c r="AA54" s="5"/>
      <c r="AB54" s="5"/>
      <c r="AC54" s="5"/>
      <c r="AG54" s="64"/>
      <c r="AJ54" s="108"/>
    </row>
    <row r="55" spans="1:36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spans="1:36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36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36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36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36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36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36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36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spans="1:36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spans="1:25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spans="1:25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spans="1:25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spans="1:25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spans="1:25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spans="1:25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spans="1:25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spans="1:25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spans="1:25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spans="1:25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spans="1:25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spans="1:25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spans="1:25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spans="1:25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spans="1:25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spans="1:25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spans="1:25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spans="1:25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spans="1:25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spans="1:25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spans="1:25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spans="1:25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spans="1:25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spans="1:25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spans="1:25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spans="1:25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spans="1:25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spans="1:25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25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spans="1:25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spans="1:25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spans="1:25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spans="1:25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spans="1:25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spans="1:25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spans="1:25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spans="1:25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spans="1:25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spans="1:25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spans="1:25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spans="1:25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spans="1:25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spans="1:25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spans="1:25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spans="1:25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spans="1:25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spans="1:25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spans="1:25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spans="1:25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spans="1:25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spans="1:25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spans="1:25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spans="1:25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spans="1:25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spans="1:25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spans="1:25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spans="1:25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spans="1:25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spans="1:25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spans="1:25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spans="1:25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spans="1:25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spans="1:25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spans="1:25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spans="1:25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spans="1:25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spans="1:25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spans="1:25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spans="1:25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spans="1:25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spans="1:25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spans="1:25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spans="1:25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spans="1:25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spans="1:25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spans="1:25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spans="1:25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spans="1:25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spans="1:25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spans="1:25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spans="1:25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spans="1:25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spans="1:25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spans="1:25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spans="1:25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spans="1:25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spans="1:25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spans="1:25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spans="1:25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spans="1:25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spans="1:25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spans="1:25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spans="1:25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spans="1:25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spans="1:25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spans="1:25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spans="1:25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spans="1:25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spans="1:25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spans="1:25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spans="1:25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spans="1:25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spans="1:25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spans="1:25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spans="1:25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spans="1:25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spans="1:25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spans="1:25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spans="1:25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spans="1:25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spans="1:25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spans="1:25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spans="1:25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spans="1:25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spans="1:25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spans="1:25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spans="1:25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spans="1:25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spans="1:25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spans="1:25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spans="1:25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spans="1:25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spans="1:25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spans="1:25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spans="1:25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spans="1:25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spans="1:25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spans="1:25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spans="1:25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spans="1:25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spans="1:25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spans="1:25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spans="1:25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spans="1:25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spans="1:25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spans="1:25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spans="1:25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 spans="1:25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 spans="1:25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 spans="1:25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 spans="1:25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 spans="1:25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 spans="1:25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 spans="1:25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 spans="1:25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 spans="1:25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 spans="1:25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 spans="1:25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 spans="1:25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 spans="1:25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 spans="1:25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 spans="1:25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 spans="1:25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 spans="1:25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 spans="1:25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 spans="1:25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 spans="1:25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 spans="1:25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 spans="1:25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 spans="1:25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 spans="1:25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 spans="1:25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 spans="1:25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 spans="1:25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 spans="1:25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 spans="1:25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 spans="1:25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 spans="1:25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 spans="1:25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 spans="1:25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 spans="1:25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 spans="1:25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 spans="1:25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 spans="1:25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 spans="1:25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 spans="1:25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 spans="1:25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 spans="1:25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 spans="1:25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 spans="1:25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 spans="1:25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 spans="1:25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 spans="1:25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 spans="1:25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 spans="1:25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 spans="1:25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 spans="1:25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 spans="1:25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 spans="1:25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 spans="1:25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 spans="1:25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 spans="1:25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 spans="1:25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 spans="1:25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 spans="1:25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 spans="1:25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 spans="1:25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 spans="1:25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 spans="1:25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 spans="1:25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 spans="1:25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 spans="1:25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 spans="1:25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 spans="1:25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 spans="1:25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 spans="1:25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 spans="1:25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 spans="1:25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 spans="1:25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 spans="1:25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 spans="1:25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 spans="1:25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 spans="1:25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 spans="1:25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 spans="1:25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 spans="1:25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 spans="1:25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 spans="1:25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 spans="1:25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 spans="1:25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 spans="1:25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 spans="1:25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 spans="1:25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 spans="1:25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 spans="1:25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 spans="1:25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 spans="1:25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 spans="1:25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 spans="1:25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 spans="1:25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 spans="1:25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 spans="1:25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 spans="1:25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 spans="1:25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 spans="1:25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 spans="1:25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 spans="1:25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 spans="1:25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 spans="1:25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 spans="1:25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 spans="1:25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 spans="1:25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 spans="1:25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 spans="1:25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 spans="1:25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 spans="1:25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 spans="1:25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 spans="1:25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 spans="1:25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 spans="1:25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 spans="1:25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 spans="1:25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 spans="1:25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 spans="1:25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 spans="1:25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 spans="1:25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 spans="1:25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25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 spans="1:25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 spans="1:25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 spans="1:25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 spans="1:25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 spans="1:25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 spans="1:25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 spans="1:25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 spans="1:25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 spans="1:25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 spans="1:25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 spans="1:25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 spans="1:25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 spans="1:25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 spans="1:25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 spans="1:25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 spans="1:25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 spans="1:25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 spans="1:25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 spans="1:25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 spans="1:25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 spans="1:25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 spans="1:25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 spans="1:25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 spans="1:25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 spans="1:25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 spans="1:25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 spans="1:25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 spans="1:25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 spans="1:25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 spans="1:25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 spans="1:25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 spans="1:25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 spans="1:25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 spans="1:25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 spans="1:25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 spans="1:25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 spans="1:25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 spans="1:25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 spans="1:25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 spans="1:25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 spans="1:25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 spans="1:25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 spans="1:25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 spans="1:25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 spans="1:25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 spans="1:25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 spans="1:25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 spans="1:25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 spans="1:25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 spans="1:25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 spans="1:25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 spans="1:25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 spans="1:25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 spans="1:25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 spans="1:25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 spans="1:25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 spans="1:25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 spans="1:25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 spans="1:25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 spans="1:25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 spans="1:25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 spans="1:25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 spans="1:25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 spans="1:25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 spans="1:25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 spans="1:25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 spans="1:25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 spans="1:25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 spans="1:25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 spans="1:25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 spans="1:25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 spans="1:25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 spans="1:25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 spans="1:25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 spans="1:25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 spans="1:25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 spans="1:25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 spans="1:25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 spans="1:25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 spans="1:25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 spans="1:25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 spans="1:25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 spans="1:25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 spans="1:25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 spans="1:25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 spans="1:25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 spans="1:25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 spans="1:25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 spans="1:25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 spans="1:25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 spans="1:25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 spans="1:25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 spans="1:25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 spans="1:25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 spans="1:25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 spans="1:25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 spans="1:25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 spans="1:25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 spans="1:25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 spans="1:25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 spans="1:25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 spans="1:25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 spans="1:25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 spans="1:25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 spans="1:25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 spans="1:25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 spans="1:25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 spans="1:25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 spans="1:25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 spans="1:25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 spans="1:25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 spans="1:25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 spans="1:25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 spans="1:25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 spans="1:25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 spans="1:25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 spans="1:25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 spans="1:25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 spans="1:25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 spans="1:25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 spans="1:25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 spans="1:25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 spans="1:25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 spans="1:25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 spans="1:25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 spans="1:25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 spans="1:25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 spans="1:25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 spans="1:25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 spans="1:25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 spans="1:25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 spans="1:25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 spans="1:25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 spans="1:25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 spans="1:25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 spans="1:25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 spans="1:25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 spans="1:25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 spans="1:25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 spans="1:25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 spans="1:25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 spans="1:25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 spans="1:25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 spans="1:25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 spans="1:25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 spans="1:25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 spans="1:25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 spans="1:25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 spans="1:25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 spans="1:25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 spans="1:25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 spans="1:25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 spans="1:25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 spans="1:25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 spans="1:25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 spans="1:25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 spans="1:25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 spans="1:25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 spans="1:25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 spans="1:25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 spans="1:25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 spans="1:25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 spans="1:25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 spans="1:25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 spans="1:25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 spans="1:25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 spans="1:25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 spans="1:25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 spans="1:25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 spans="1:25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 spans="1:25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 spans="1:25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 spans="1:25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 spans="1:25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 spans="1:25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 spans="1:25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 spans="1:25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 spans="1:25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 spans="1:25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 spans="1:25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 spans="1:25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 spans="1:25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 spans="1:25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 spans="1:25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 spans="1:25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 spans="1:25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 spans="1:25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 spans="1:25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 spans="1:25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 spans="1:25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 spans="1:25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 spans="1:25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 spans="1:25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 spans="1:25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 spans="1:25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 spans="1:25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 spans="1:25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 spans="1:25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 spans="1:25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 spans="1:25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 spans="1:25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 spans="1:25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 spans="1:25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 spans="1:25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 spans="1:25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 spans="1:25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 spans="1:25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 spans="1:25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 spans="1:25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 spans="1:25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 spans="1:25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 spans="1:25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 spans="1:25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 spans="1:25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 spans="1:25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 spans="1:25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 spans="1:25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 spans="1:25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 spans="1:25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 spans="1:25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 spans="1:25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 spans="1:25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 spans="1:25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 spans="1:25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 spans="1:25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 spans="1:25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 spans="1:25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 spans="1:25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 spans="1:25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 spans="1:25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 spans="1:25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 spans="1:25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 spans="1:25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 spans="1:25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 spans="1:25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 spans="1:25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 spans="1:25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 spans="1:25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 spans="1:25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 spans="1:25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 spans="1:25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 spans="1:25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 spans="1:25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 spans="1:25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 spans="1:25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 spans="1:25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 spans="1:25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 spans="1:25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 spans="1:25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 spans="1:25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 spans="1:25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 spans="1:25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 spans="1:25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 spans="1:25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 spans="1:25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 spans="1:25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 spans="1:25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 spans="1:25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 spans="1:25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 spans="1:25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 spans="1:25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 spans="1:25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 spans="1:25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 spans="1:25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 spans="1:25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 spans="1:25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 spans="1:25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 spans="1:25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 spans="1:25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 spans="1:25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 spans="1:25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 spans="1:25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 spans="1:25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 spans="1:25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 spans="1:25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 spans="1:25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 spans="1:25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 spans="1:25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 spans="1:25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 spans="1:25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 spans="1:25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 spans="1:25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 spans="1:25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 spans="1:25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 spans="1:25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 spans="1:25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 spans="1:25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 spans="1:25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 spans="1:25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 spans="1:25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 spans="1:25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 spans="1:25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 spans="1:25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 spans="1:25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 spans="1:25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 spans="1:25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 spans="1:25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 spans="1:25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 spans="1:25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 spans="1:25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 spans="1:25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 spans="1:25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 spans="1:25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 spans="1:25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 spans="1:25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 spans="1:25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 spans="1:25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 spans="1:25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 spans="1:25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 spans="1:25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 spans="1:25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 spans="1:25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 spans="1:25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 spans="1:25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 spans="1:25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 spans="1:25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 spans="1:25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 spans="1:25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 spans="1:25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 spans="1:25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 spans="1:25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 spans="1:25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 spans="1:25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 spans="1:25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 spans="1:25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 spans="1:25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 spans="1:25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 spans="1:25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 spans="1:25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 spans="1:25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 spans="1:25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 spans="1:25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 spans="1:25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 spans="1:25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 spans="1:25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 spans="1:25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 spans="1:25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 spans="1:25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 spans="1:25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 spans="1:25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 spans="1:25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 spans="1:25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 spans="1:25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 spans="1:25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 spans="1:25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 spans="1:25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 spans="1:25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 spans="1:25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 spans="1:25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 spans="1:25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 spans="1:25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 spans="1:25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 spans="1:25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 spans="1:25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 spans="1:25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 spans="1:25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 spans="1:25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 spans="1:25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 spans="1:25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 spans="1:25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 spans="1:25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 spans="1:25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 spans="1:25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 spans="1:25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 spans="1:25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 spans="1:25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 spans="1:25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 spans="1:25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 spans="1:25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 spans="1:25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 spans="1:25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 spans="1:25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 spans="1:25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 spans="1:25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 spans="1:25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 spans="1:25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 spans="1:25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 spans="1:25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 spans="1:25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 spans="1:25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 spans="1:25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 spans="1:25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 spans="1:25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 spans="1:25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 spans="1:25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 spans="1:25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 spans="1:25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 spans="1:25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 spans="1:25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 spans="1:25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 spans="1:25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 spans="1:25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 spans="1:25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 spans="1:25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 spans="1:25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 spans="1:25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 spans="1:25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 spans="1:25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 spans="1:25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 spans="1:25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 spans="1:25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 spans="1:25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 spans="1:25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 spans="1:25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 spans="1:25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 spans="1:25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 spans="1:25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 spans="1:25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 spans="1:25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 spans="1:25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 spans="1:25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 spans="1:25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 spans="1:25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 spans="1:25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 spans="1:25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 spans="1:25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 spans="1:25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 spans="1:25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 spans="1:25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 spans="1:25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 spans="1:25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 spans="1:25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 spans="1:25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 spans="1:25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 spans="1:25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 spans="1:25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 spans="1:25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 spans="1:25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 spans="1:25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 spans="1:25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 spans="1:25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 spans="1:25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 spans="1:25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 spans="1:25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 spans="1:25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 spans="1:25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 spans="1:25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 spans="1:25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 spans="1:25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 spans="1:25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 spans="1:25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 spans="1:25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 spans="1:25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 spans="1:25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 spans="1:25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 spans="1:25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 spans="1:25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 spans="1:25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 spans="1:25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 spans="1:25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 spans="1:25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 spans="1:25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 spans="1:25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 spans="1:25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 spans="1:25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 spans="1:25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 spans="1:25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 spans="1:25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 spans="1:25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 spans="1:25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 spans="1:25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 spans="1:25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 spans="1:25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 spans="1:25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 spans="1:25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 spans="1:25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 spans="1:25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 spans="1:25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 spans="1:25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 spans="1:25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 spans="1:25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 spans="1:25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 spans="1:25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 spans="1:25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 spans="1:25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 spans="1:25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 spans="1:25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 spans="1:25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 spans="1:25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 spans="1:25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 spans="1:25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 spans="1:25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 spans="1:25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 spans="1:25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 spans="1:25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 spans="1:25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 spans="1:25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 spans="1:25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 spans="1:25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 spans="1:25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 spans="1:25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 spans="1:25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 spans="1:25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 spans="1:25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 spans="1:25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 spans="1:25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 spans="1:25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 spans="1:25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 spans="1:25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 spans="1:25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 spans="1:25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 spans="1:25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 spans="1:25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 spans="1:25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 spans="1:25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 spans="1:25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 spans="1:25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 spans="1:25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 spans="1:25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 spans="1:25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 spans="1:25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 spans="1:25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 spans="1:25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 spans="1:25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 spans="1:25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 spans="1:25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 spans="1:25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 spans="1:25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 spans="1:25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 spans="1:25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 spans="1:25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 spans="1:25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 spans="1:25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 spans="1:25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 spans="1:25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 spans="1:25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 spans="1:25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 spans="1:25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 spans="1:25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 spans="1:25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 spans="1:25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 spans="1:25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 spans="1:25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 spans="1:25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 spans="1:25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 spans="1:25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 spans="1:25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 spans="1:25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 spans="1:25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 spans="1:25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 spans="1:25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 spans="1:25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 spans="1:25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 spans="1:25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 spans="1:25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 spans="1:25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 spans="1:25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 spans="1:25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 spans="1:25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 spans="1:25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 spans="1:25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 spans="1:25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 spans="1:25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 spans="1:25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 spans="1:25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 spans="1:25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 spans="1:25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 spans="1:25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 spans="1:25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 spans="1:25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 spans="1:25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 spans="1:25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 spans="1:25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 spans="1:25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 spans="1:25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 spans="1:25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 spans="1:25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 spans="1:25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 spans="1:25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 spans="1:25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 spans="1:25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 spans="1:25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 spans="1:25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 spans="1:25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 spans="1:25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 spans="1:25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 spans="1:25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 spans="1:25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 spans="1:25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 spans="1:25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 spans="1:25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 spans="1:25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 spans="1:25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 spans="1:25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 spans="1:25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 spans="1:25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 spans="1:25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 spans="1:25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 spans="1:25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 spans="1:25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 spans="1:25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 spans="1:25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  <row r="916" spans="1:25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</row>
    <row r="917" spans="1:25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</row>
    <row r="918" spans="1:25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</row>
    <row r="919" spans="1:25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</row>
    <row r="920" spans="1:25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</row>
    <row r="921" spans="1:25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</row>
    <row r="922" spans="1:25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</row>
    <row r="923" spans="1:25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</row>
    <row r="924" spans="1:25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</row>
    <row r="925" spans="1:25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</row>
    <row r="926" spans="1:25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</row>
    <row r="927" spans="1:25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</row>
    <row r="928" spans="1:25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</row>
    <row r="929" spans="1:25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</row>
    <row r="930" spans="1:25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</row>
    <row r="931" spans="1:25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</row>
    <row r="932" spans="1:25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</row>
    <row r="933" spans="1:25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</row>
    <row r="934" spans="1:25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</row>
    <row r="935" spans="1:25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</row>
    <row r="936" spans="1:25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</row>
    <row r="937" spans="1:25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</row>
    <row r="938" spans="1:25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</row>
    <row r="939" spans="1:25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</row>
    <row r="940" spans="1:25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</row>
    <row r="941" spans="1:25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</row>
    <row r="942" spans="1:25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</row>
    <row r="943" spans="1:25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</row>
    <row r="944" spans="1:25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</row>
    <row r="945" spans="1:25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</row>
    <row r="946" spans="1:25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</row>
    <row r="947" spans="1:25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</row>
    <row r="948" spans="1:25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</row>
    <row r="949" spans="1:25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</row>
    <row r="950" spans="1:25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</row>
    <row r="951" spans="1:25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</row>
    <row r="952" spans="1:25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</row>
    <row r="953" spans="1:25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</row>
    <row r="954" spans="1:25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</row>
    <row r="955" spans="1:25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</row>
    <row r="956" spans="1:25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</row>
    <row r="957" spans="1:25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</row>
    <row r="958" spans="1:25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</row>
    <row r="959" spans="1:25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</row>
    <row r="960" spans="1:25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</row>
    <row r="961" spans="1:25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</row>
    <row r="962" spans="1:25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</row>
    <row r="963" spans="1:25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</row>
    <row r="964" spans="1:25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</row>
    <row r="965" spans="1:25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</row>
    <row r="966" spans="1:25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</row>
    <row r="967" spans="1:25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</row>
    <row r="968" spans="1:25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</row>
    <row r="969" spans="1:25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</row>
    <row r="970" spans="1:25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</row>
    <row r="971" spans="1:25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</row>
    <row r="972" spans="1:25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</row>
    <row r="973" spans="1:25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</row>
    <row r="974" spans="1:25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</row>
    <row r="975" spans="1:25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</row>
    <row r="976" spans="1:25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</row>
    <row r="977" spans="1:25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</row>
    <row r="978" spans="1:25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</row>
    <row r="979" spans="1:25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</row>
    <row r="980" spans="1:25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</row>
    <row r="981" spans="1:25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</row>
    <row r="982" spans="1:25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</row>
    <row r="983" spans="1:25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</row>
    <row r="984" spans="1:25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</row>
    <row r="985" spans="1:25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</row>
    <row r="986" spans="1:25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</row>
    <row r="987" spans="1:25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</row>
    <row r="988" spans="1:25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</row>
    <row r="989" spans="1:25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</row>
    <row r="990" spans="1:25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</row>
    <row r="991" spans="1:25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</row>
    <row r="992" spans="1:25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</row>
    <row r="993" spans="1:25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</row>
    <row r="994" spans="1:25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</row>
    <row r="995" spans="1:25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</row>
  </sheetData>
  <sortState ref="A2:AJ4">
    <sortCondition descending="1" ref="AF2:AF4"/>
  </sortState>
  <dataConsolidate/>
  <dataValidations count="4">
    <dataValidation type="list" allowBlank="1" showInputMessage="1" showErrorMessage="1" sqref="C2:C42">
      <formula1>state</formula1>
    </dataValidation>
    <dataValidation type="list" allowBlank="1" showInputMessage="1" showErrorMessage="1" sqref="E1:E42">
      <formula1>kind</formula1>
    </dataValidation>
    <dataValidation type="list" allowBlank="1" showInputMessage="1" showErrorMessage="1" sqref="F2:F42">
      <formula1>walnutcultivar</formula1>
    </dataValidation>
    <dataValidation type="list" allowBlank="1" showInputMessage="1" showErrorMessage="1" sqref="B2:B42">
      <formula1>entrant</formula1>
    </dataValidation>
  </dataValidations>
  <pageMargins left="0.28999999999999998" right="0.25" top="0.75" bottom="0.5" header="0.49" footer="0.5"/>
  <pageSetup scale="72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995"/>
  <sheetViews>
    <sheetView zoomScale="70" zoomScaleNormal="100" zoomScaleSheetLayoutView="75" workbookViewId="0">
      <pane xSplit="3" ySplit="1" topLeftCell="U2" activePane="bottomRight" state="frozen"/>
      <selection pane="topRight" activeCell="E1" sqref="E1"/>
      <selection pane="bottomLeft" activeCell="A5" sqref="A5"/>
      <selection pane="bottomRight" activeCell="AJ8" sqref="AJ8"/>
    </sheetView>
  </sheetViews>
  <sheetFormatPr defaultRowHeight="15" x14ac:dyDescent="0.2"/>
  <cols>
    <col min="1" max="1" width="6.77734375" customWidth="1"/>
    <col min="2" max="2" width="15" customWidth="1"/>
    <col min="3" max="3" width="6.77734375" customWidth="1"/>
    <col min="4" max="4" width="9.5546875" customWidth="1"/>
    <col min="6" max="6" width="12.33203125" customWidth="1"/>
    <col min="7" max="7" width="13.21875" style="2" customWidth="1"/>
    <col min="8" max="8" width="10.21875" customWidth="1"/>
    <col min="9" max="9" width="9.6640625" style="2" customWidth="1"/>
    <col min="10" max="10" width="8.77734375" style="2" customWidth="1"/>
    <col min="11" max="11" width="14.44140625" style="2" customWidth="1"/>
    <col min="12" max="12" width="8.21875" customWidth="1"/>
    <col min="13" max="13" width="10" style="2" customWidth="1"/>
    <col min="14" max="14" width="11.109375" customWidth="1"/>
    <col min="15" max="15" width="14.33203125" customWidth="1"/>
    <col min="16" max="16" width="11" style="2" customWidth="1"/>
    <col min="17" max="17" width="8.88671875" style="2"/>
    <col min="18" max="19" width="8.6640625" customWidth="1"/>
    <col min="20" max="20" width="9.88671875" customWidth="1"/>
    <col min="21" max="21" width="12" style="2" customWidth="1"/>
    <col min="22" max="22" width="7.21875" customWidth="1"/>
    <col min="24" max="24" width="9" customWidth="1"/>
    <col min="25" max="25" width="7.77734375" style="2" customWidth="1"/>
    <col min="26" max="26" width="7.21875" style="2" customWidth="1"/>
    <col min="27" max="27" width="10.33203125" style="2" customWidth="1"/>
    <col min="28" max="28" width="10" customWidth="1"/>
    <col min="29" max="29" width="10" style="2" customWidth="1"/>
    <col min="31" max="31" width="7.21875" customWidth="1"/>
    <col min="36" max="36" width="43.33203125" style="109" customWidth="1"/>
  </cols>
  <sheetData>
    <row r="1" spans="1:36" ht="74.25" customHeight="1" x14ac:dyDescent="0.2">
      <c r="A1" s="123" t="s">
        <v>83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6</v>
      </c>
      <c r="H1" s="6" t="s">
        <v>7</v>
      </c>
      <c r="I1" s="39" t="s">
        <v>46</v>
      </c>
      <c r="J1" s="6" t="s">
        <v>8</v>
      </c>
      <c r="K1" s="39" t="s">
        <v>34</v>
      </c>
      <c r="L1" s="6" t="s">
        <v>9</v>
      </c>
      <c r="M1" s="6" t="s">
        <v>10</v>
      </c>
      <c r="N1" s="6" t="s">
        <v>11</v>
      </c>
      <c r="O1" s="6" t="s">
        <v>5</v>
      </c>
      <c r="P1" s="6" t="s">
        <v>19</v>
      </c>
      <c r="Q1" s="6" t="s">
        <v>20</v>
      </c>
      <c r="R1" s="39" t="s">
        <v>47</v>
      </c>
      <c r="S1" s="6" t="s">
        <v>21</v>
      </c>
      <c r="T1" s="6" t="s">
        <v>22</v>
      </c>
      <c r="U1" s="39" t="s">
        <v>29</v>
      </c>
      <c r="V1" s="6" t="s">
        <v>12</v>
      </c>
      <c r="W1" s="39" t="s">
        <v>48</v>
      </c>
      <c r="X1" s="39" t="s">
        <v>49</v>
      </c>
      <c r="Y1" s="39" t="s">
        <v>32</v>
      </c>
      <c r="Z1" s="39" t="s">
        <v>30</v>
      </c>
      <c r="AA1" s="6" t="s">
        <v>24</v>
      </c>
      <c r="AB1" s="6" t="s">
        <v>14</v>
      </c>
      <c r="AC1" s="39" t="s">
        <v>31</v>
      </c>
      <c r="AD1" s="39" t="s">
        <v>50</v>
      </c>
      <c r="AE1" s="6" t="s">
        <v>16</v>
      </c>
      <c r="AF1" s="172" t="s">
        <v>17</v>
      </c>
      <c r="AG1" s="63" t="s">
        <v>40</v>
      </c>
      <c r="AH1" s="45" t="s">
        <v>44</v>
      </c>
      <c r="AI1" s="45" t="s">
        <v>45</v>
      </c>
      <c r="AJ1" s="106" t="s">
        <v>72</v>
      </c>
    </row>
    <row r="2" spans="1:36" s="146" customFormat="1" ht="12.75" customHeight="1" x14ac:dyDescent="0.2">
      <c r="A2" s="129">
        <v>1</v>
      </c>
      <c r="B2" s="166" t="s">
        <v>53</v>
      </c>
      <c r="C2" s="131" t="s">
        <v>25</v>
      </c>
      <c r="D2" s="88" t="s">
        <v>28</v>
      </c>
      <c r="E2" s="168" t="s">
        <v>28</v>
      </c>
      <c r="F2" s="137" t="s">
        <v>28</v>
      </c>
      <c r="G2" s="134">
        <v>1</v>
      </c>
      <c r="H2" s="135">
        <f t="shared" ref="H2:H8" si="0">IF(G2=0,1,IF(G2&lt;2.4,2,3))</f>
        <v>2</v>
      </c>
      <c r="I2" s="134">
        <v>1</v>
      </c>
      <c r="J2" s="134">
        <v>5</v>
      </c>
      <c r="K2" s="134">
        <v>5</v>
      </c>
      <c r="L2" s="135">
        <f t="shared" ref="L2:L8" si="1">IF(J2&lt;0.2,0,IF(J2/K2=1,1,IF(J2/K2&gt;0.77,2,3)))</f>
        <v>1</v>
      </c>
      <c r="M2" s="134">
        <v>22.8</v>
      </c>
      <c r="N2" s="136">
        <f t="shared" ref="N2:N8" si="2">IF(M2&lt;1,0,M2/J2)</f>
        <v>4.5600000000000005</v>
      </c>
      <c r="O2" s="129">
        <v>1</v>
      </c>
      <c r="P2" s="137">
        <v>6.7</v>
      </c>
      <c r="Q2" s="137">
        <v>4.0999999999999996</v>
      </c>
      <c r="R2" s="138">
        <f t="shared" ref="R2:R8" si="3">Q2+P2</f>
        <v>10.8</v>
      </c>
      <c r="S2" s="139">
        <f t="shared" ref="S2:S8" si="4">IF(R2&lt;1,0,P2/R2)</f>
        <v>0.62037037037037035</v>
      </c>
      <c r="T2" s="140">
        <f t="shared" ref="T2:T8" si="5">IF(S2&gt;0.891,1,IF(S2&gt;0.591,2,3))</f>
        <v>2</v>
      </c>
      <c r="U2" s="134">
        <v>15</v>
      </c>
      <c r="V2" s="140">
        <f t="shared" ref="V2:V8" si="6">IF(U2&lt;1,3,IF(U2/(J2*4)&gt;0.949,1,IF(U2/(J2*4)&gt;0.599,2,3)))</f>
        <v>2</v>
      </c>
      <c r="W2" s="138">
        <f t="shared" ref="W2:W8" si="7">IF(J2&lt;2,0,R2/J2)</f>
        <v>2.16</v>
      </c>
      <c r="X2" s="140">
        <f t="shared" ref="X2:X8" si="8">IF(W2&gt;4.9,1,IF(W2&gt;3.9,2,3))</f>
        <v>3</v>
      </c>
      <c r="Y2" s="137">
        <v>1</v>
      </c>
      <c r="Z2" s="141">
        <v>1</v>
      </c>
      <c r="AA2" s="142">
        <v>15</v>
      </c>
      <c r="AB2" s="143">
        <f t="shared" ref="AB2:AB8" si="9">IF(J2&lt;2,0,IF(AA2/(J2*4)&gt;0.949,1,IF(AA2/(J2*4)&gt;0.749,2,3)))</f>
        <v>2</v>
      </c>
      <c r="AC2" s="141">
        <v>1</v>
      </c>
      <c r="AD2" s="144">
        <f t="shared" ref="AD2:AD8" si="10">IF(M2&lt;1,0,R2/M2)</f>
        <v>0.47368421052631582</v>
      </c>
      <c r="AE2" s="143">
        <f t="shared" ref="AE2:AE8" si="11">IF(AC2&lt;1,0,AC2+AB2+Z2+Y2+X2+V2+T2+O2+L2+I2+H2)</f>
        <v>17</v>
      </c>
      <c r="AF2" s="145">
        <f t="shared" ref="AF2:AF8" si="12">IF(AE2&lt;1,0,AD2/AE2*10000)</f>
        <v>278.63777089783287</v>
      </c>
      <c r="AG2" s="165">
        <v>14.1</v>
      </c>
      <c r="AH2" s="146">
        <f t="shared" ref="AH2:AH8" si="13">P2+Q2+AG2</f>
        <v>24.9</v>
      </c>
      <c r="AI2" s="146">
        <f t="shared" ref="AI2:AI8" si="14">M2</f>
        <v>22.8</v>
      </c>
      <c r="AJ2" s="165"/>
    </row>
    <row r="3" spans="1:36" s="146" customFormat="1" x14ac:dyDescent="0.2">
      <c r="A3" s="150">
        <v>5</v>
      </c>
      <c r="B3" s="214" t="s">
        <v>55</v>
      </c>
      <c r="C3" s="131" t="s">
        <v>25</v>
      </c>
      <c r="D3" s="128" t="s">
        <v>126</v>
      </c>
      <c r="E3" s="170" t="s">
        <v>28</v>
      </c>
      <c r="F3" s="148" t="s">
        <v>28</v>
      </c>
      <c r="G3" s="134">
        <v>0</v>
      </c>
      <c r="H3" s="147">
        <f t="shared" si="0"/>
        <v>1</v>
      </c>
      <c r="I3" s="148">
        <v>1</v>
      </c>
      <c r="J3" s="148">
        <v>5</v>
      </c>
      <c r="K3" s="134">
        <v>5</v>
      </c>
      <c r="L3" s="147">
        <f t="shared" si="1"/>
        <v>1</v>
      </c>
      <c r="M3" s="134">
        <v>26.6</v>
      </c>
      <c r="N3" s="149">
        <f t="shared" si="2"/>
        <v>5.32</v>
      </c>
      <c r="O3" s="150">
        <f t="shared" ref="O3:O8" si="15">IF(N3&gt;19.9,1,IF(N3&gt;14.91,2,3))</f>
        <v>3</v>
      </c>
      <c r="P3" s="137">
        <v>9.6999999999999993</v>
      </c>
      <c r="Q3" s="134">
        <v>1.4</v>
      </c>
      <c r="R3" s="151">
        <f t="shared" si="3"/>
        <v>11.1</v>
      </c>
      <c r="S3" s="152">
        <f t="shared" si="4"/>
        <v>0.87387387387387383</v>
      </c>
      <c r="T3" s="153">
        <f t="shared" si="5"/>
        <v>2</v>
      </c>
      <c r="U3" s="148">
        <v>16</v>
      </c>
      <c r="V3" s="153">
        <f t="shared" si="6"/>
        <v>2</v>
      </c>
      <c r="W3" s="151">
        <f t="shared" si="7"/>
        <v>2.2199999999999998</v>
      </c>
      <c r="X3" s="153">
        <f t="shared" si="8"/>
        <v>3</v>
      </c>
      <c r="Y3" s="148">
        <v>1</v>
      </c>
      <c r="Z3" s="148">
        <v>1</v>
      </c>
      <c r="AA3" s="148">
        <v>16</v>
      </c>
      <c r="AB3" s="153">
        <f t="shared" si="9"/>
        <v>2</v>
      </c>
      <c r="AC3" s="148">
        <v>1</v>
      </c>
      <c r="AD3" s="154">
        <f t="shared" si="10"/>
        <v>0.41729323308270672</v>
      </c>
      <c r="AE3" s="153">
        <f t="shared" si="11"/>
        <v>18</v>
      </c>
      <c r="AF3" s="151">
        <f t="shared" si="12"/>
        <v>231.82957393483707</v>
      </c>
      <c r="AG3" s="173">
        <v>15.3</v>
      </c>
      <c r="AH3" s="146">
        <f t="shared" si="13"/>
        <v>26.4</v>
      </c>
      <c r="AI3" s="146">
        <f t="shared" si="14"/>
        <v>26.6</v>
      </c>
      <c r="AJ3" s="173" t="s">
        <v>127</v>
      </c>
    </row>
    <row r="4" spans="1:36" s="146" customFormat="1" x14ac:dyDescent="0.2">
      <c r="A4" s="129">
        <v>2</v>
      </c>
      <c r="B4" s="104" t="s">
        <v>55</v>
      </c>
      <c r="C4" s="131" t="s">
        <v>25</v>
      </c>
      <c r="D4" s="126" t="s">
        <v>56</v>
      </c>
      <c r="E4" s="169" t="s">
        <v>28</v>
      </c>
      <c r="F4" s="133" t="s">
        <v>28</v>
      </c>
      <c r="G4" s="134">
        <v>0</v>
      </c>
      <c r="H4" s="135">
        <f t="shared" si="0"/>
        <v>1</v>
      </c>
      <c r="I4" s="134">
        <v>1</v>
      </c>
      <c r="J4" s="134">
        <v>5</v>
      </c>
      <c r="K4" s="134">
        <v>5</v>
      </c>
      <c r="L4" s="135">
        <f t="shared" si="1"/>
        <v>1</v>
      </c>
      <c r="M4" s="134">
        <v>31.3</v>
      </c>
      <c r="N4" s="136">
        <f t="shared" si="2"/>
        <v>6.26</v>
      </c>
      <c r="O4" s="129">
        <f t="shared" si="15"/>
        <v>3</v>
      </c>
      <c r="P4" s="134">
        <v>7.6</v>
      </c>
      <c r="Q4" s="134">
        <v>3.6</v>
      </c>
      <c r="R4" s="138">
        <f t="shared" si="3"/>
        <v>11.2</v>
      </c>
      <c r="S4" s="139">
        <f t="shared" si="4"/>
        <v>0.6785714285714286</v>
      </c>
      <c r="T4" s="140">
        <f t="shared" si="5"/>
        <v>2</v>
      </c>
      <c r="U4" s="134">
        <v>9</v>
      </c>
      <c r="V4" s="140">
        <f t="shared" si="6"/>
        <v>3</v>
      </c>
      <c r="W4" s="138">
        <f t="shared" si="7"/>
        <v>2.2399999999999998</v>
      </c>
      <c r="X4" s="140">
        <f t="shared" si="8"/>
        <v>3</v>
      </c>
      <c r="Y4" s="134">
        <v>1</v>
      </c>
      <c r="Z4" s="142">
        <v>1</v>
      </c>
      <c r="AA4" s="142">
        <v>9</v>
      </c>
      <c r="AB4" s="143">
        <f t="shared" si="9"/>
        <v>3</v>
      </c>
      <c r="AC4" s="142">
        <v>1</v>
      </c>
      <c r="AD4" s="144">
        <f t="shared" si="10"/>
        <v>0.35782747603833864</v>
      </c>
      <c r="AE4" s="143">
        <f t="shared" si="11"/>
        <v>20</v>
      </c>
      <c r="AF4" s="145">
        <f t="shared" si="12"/>
        <v>178.9137380191693</v>
      </c>
      <c r="AG4" s="165">
        <v>20.6</v>
      </c>
      <c r="AH4" s="146">
        <f t="shared" si="13"/>
        <v>31.8</v>
      </c>
      <c r="AI4" s="146">
        <f t="shared" si="14"/>
        <v>31.3</v>
      </c>
      <c r="AJ4" s="165"/>
    </row>
    <row r="5" spans="1:36" s="146" customFormat="1" ht="45" x14ac:dyDescent="0.2">
      <c r="A5" s="129">
        <v>6</v>
      </c>
      <c r="B5" s="171" t="s">
        <v>55</v>
      </c>
      <c r="C5" s="131" t="s">
        <v>25</v>
      </c>
      <c r="D5" s="127" t="s">
        <v>128</v>
      </c>
      <c r="E5" s="168" t="s">
        <v>28</v>
      </c>
      <c r="F5" s="134" t="s">
        <v>28</v>
      </c>
      <c r="G5" s="134">
        <v>0</v>
      </c>
      <c r="H5" s="135">
        <f t="shared" si="0"/>
        <v>1</v>
      </c>
      <c r="I5" s="134">
        <v>1</v>
      </c>
      <c r="J5" s="134">
        <v>5</v>
      </c>
      <c r="K5" s="134">
        <v>5</v>
      </c>
      <c r="L5" s="135">
        <f t="shared" si="1"/>
        <v>1</v>
      </c>
      <c r="M5" s="134">
        <v>35.700000000000003</v>
      </c>
      <c r="N5" s="136">
        <f t="shared" si="2"/>
        <v>7.1400000000000006</v>
      </c>
      <c r="O5" s="129">
        <f t="shared" si="15"/>
        <v>3</v>
      </c>
      <c r="P5" s="134">
        <v>2.4</v>
      </c>
      <c r="Q5" s="134">
        <v>10.4</v>
      </c>
      <c r="R5" s="138">
        <f t="shared" si="3"/>
        <v>12.8</v>
      </c>
      <c r="S5" s="139">
        <f t="shared" si="4"/>
        <v>0.18749999999999997</v>
      </c>
      <c r="T5" s="140">
        <f t="shared" si="5"/>
        <v>3</v>
      </c>
      <c r="U5" s="134">
        <v>10</v>
      </c>
      <c r="V5" s="140">
        <f t="shared" si="6"/>
        <v>3</v>
      </c>
      <c r="W5" s="138">
        <f t="shared" si="7"/>
        <v>2.56</v>
      </c>
      <c r="X5" s="140">
        <f t="shared" si="8"/>
        <v>3</v>
      </c>
      <c r="Y5" s="134">
        <v>1</v>
      </c>
      <c r="Z5" s="142">
        <v>1</v>
      </c>
      <c r="AA5" s="142">
        <v>10</v>
      </c>
      <c r="AB5" s="143">
        <f t="shared" si="9"/>
        <v>3</v>
      </c>
      <c r="AC5" s="142">
        <v>1</v>
      </c>
      <c r="AD5" s="144">
        <f t="shared" si="10"/>
        <v>0.35854341736694678</v>
      </c>
      <c r="AE5" s="143">
        <f t="shared" si="11"/>
        <v>21</v>
      </c>
      <c r="AF5" s="145">
        <f t="shared" si="12"/>
        <v>170.73496065092704</v>
      </c>
      <c r="AG5" s="165">
        <v>22.1</v>
      </c>
      <c r="AH5" s="146">
        <f t="shared" si="13"/>
        <v>34.900000000000006</v>
      </c>
      <c r="AI5" s="146">
        <f t="shared" si="14"/>
        <v>35.700000000000003</v>
      </c>
      <c r="AJ5" s="165" t="s">
        <v>129</v>
      </c>
    </row>
    <row r="6" spans="1:36" s="155" customFormat="1" ht="45" x14ac:dyDescent="0.2">
      <c r="A6" s="129">
        <v>3</v>
      </c>
      <c r="B6" s="166" t="s">
        <v>55</v>
      </c>
      <c r="C6" s="167" t="s">
        <v>25</v>
      </c>
      <c r="D6" s="126" t="s">
        <v>74</v>
      </c>
      <c r="E6" s="132" t="s">
        <v>67</v>
      </c>
      <c r="F6" s="133" t="s">
        <v>75</v>
      </c>
      <c r="G6" s="134">
        <v>0</v>
      </c>
      <c r="H6" s="135">
        <f t="shared" si="0"/>
        <v>1</v>
      </c>
      <c r="I6" s="134">
        <v>1</v>
      </c>
      <c r="J6" s="134">
        <v>5</v>
      </c>
      <c r="K6" s="134">
        <v>5</v>
      </c>
      <c r="L6" s="135">
        <f t="shared" si="1"/>
        <v>1</v>
      </c>
      <c r="M6" s="134">
        <v>36.200000000000003</v>
      </c>
      <c r="N6" s="136">
        <f t="shared" si="2"/>
        <v>7.24</v>
      </c>
      <c r="O6" s="129">
        <f t="shared" si="15"/>
        <v>3</v>
      </c>
      <c r="P6" s="134">
        <v>8.1999999999999993</v>
      </c>
      <c r="Q6" s="134">
        <v>2.8</v>
      </c>
      <c r="R6" s="138">
        <f t="shared" si="3"/>
        <v>11</v>
      </c>
      <c r="S6" s="139">
        <f t="shared" si="4"/>
        <v>0.74545454545454537</v>
      </c>
      <c r="T6" s="140">
        <f t="shared" si="5"/>
        <v>2</v>
      </c>
      <c r="U6" s="134">
        <v>15</v>
      </c>
      <c r="V6" s="140">
        <f t="shared" si="6"/>
        <v>2</v>
      </c>
      <c r="W6" s="138">
        <f t="shared" si="7"/>
        <v>2.2000000000000002</v>
      </c>
      <c r="X6" s="140">
        <f t="shared" si="8"/>
        <v>3</v>
      </c>
      <c r="Y6" s="134">
        <v>1</v>
      </c>
      <c r="Z6" s="142">
        <v>1</v>
      </c>
      <c r="AA6" s="142">
        <v>15</v>
      </c>
      <c r="AB6" s="143">
        <f t="shared" si="9"/>
        <v>2</v>
      </c>
      <c r="AC6" s="142">
        <v>1</v>
      </c>
      <c r="AD6" s="144">
        <f t="shared" si="10"/>
        <v>0.30386740331491713</v>
      </c>
      <c r="AE6" s="143">
        <f t="shared" si="11"/>
        <v>18</v>
      </c>
      <c r="AF6" s="145">
        <f t="shared" si="12"/>
        <v>168.81522406384283</v>
      </c>
      <c r="AG6" s="165">
        <v>25.1</v>
      </c>
      <c r="AH6" s="146">
        <f t="shared" si="13"/>
        <v>36.1</v>
      </c>
      <c r="AI6" s="146">
        <f t="shared" si="14"/>
        <v>36.200000000000003</v>
      </c>
      <c r="AJ6" s="165" t="s">
        <v>76</v>
      </c>
    </row>
    <row r="7" spans="1:36" s="146" customFormat="1" ht="66.75" customHeight="1" x14ac:dyDescent="0.2">
      <c r="A7" s="129">
        <v>7</v>
      </c>
      <c r="B7" s="130" t="s">
        <v>92</v>
      </c>
      <c r="C7" s="131" t="s">
        <v>25</v>
      </c>
      <c r="D7" s="88" t="s">
        <v>137</v>
      </c>
      <c r="E7" s="132" t="s">
        <v>28</v>
      </c>
      <c r="F7" s="133" t="s">
        <v>28</v>
      </c>
      <c r="G7" s="134">
        <v>5</v>
      </c>
      <c r="H7" s="135">
        <f t="shared" si="0"/>
        <v>3</v>
      </c>
      <c r="I7" s="134">
        <v>1</v>
      </c>
      <c r="J7" s="134">
        <v>5</v>
      </c>
      <c r="K7" s="134">
        <v>5</v>
      </c>
      <c r="L7" s="135">
        <f t="shared" si="1"/>
        <v>1</v>
      </c>
      <c r="M7" s="134">
        <v>26.5</v>
      </c>
      <c r="N7" s="136">
        <f t="shared" si="2"/>
        <v>5.3</v>
      </c>
      <c r="O7" s="129">
        <f t="shared" si="15"/>
        <v>3</v>
      </c>
      <c r="P7" s="137">
        <v>7.4</v>
      </c>
      <c r="Q7" s="137">
        <v>1.8</v>
      </c>
      <c r="R7" s="138">
        <f t="shared" si="3"/>
        <v>9.2000000000000011</v>
      </c>
      <c r="S7" s="139">
        <f t="shared" si="4"/>
        <v>0.80434782608695643</v>
      </c>
      <c r="T7" s="140">
        <f t="shared" si="5"/>
        <v>2</v>
      </c>
      <c r="U7" s="134">
        <v>10</v>
      </c>
      <c r="V7" s="140">
        <f t="shared" si="6"/>
        <v>3</v>
      </c>
      <c r="W7" s="138">
        <f t="shared" si="7"/>
        <v>1.8400000000000003</v>
      </c>
      <c r="X7" s="140">
        <f t="shared" si="8"/>
        <v>3</v>
      </c>
      <c r="Y7" s="137">
        <v>1</v>
      </c>
      <c r="Z7" s="141">
        <v>1</v>
      </c>
      <c r="AA7" s="142">
        <v>10</v>
      </c>
      <c r="AB7" s="143">
        <f t="shared" si="9"/>
        <v>3</v>
      </c>
      <c r="AC7" s="141">
        <v>1</v>
      </c>
      <c r="AD7" s="144">
        <f t="shared" si="10"/>
        <v>0.34716981132075475</v>
      </c>
      <c r="AE7" s="143">
        <f t="shared" si="11"/>
        <v>22</v>
      </c>
      <c r="AF7" s="145">
        <f t="shared" si="12"/>
        <v>157.80445969125213</v>
      </c>
      <c r="AG7" s="165">
        <v>17</v>
      </c>
      <c r="AH7" s="146">
        <f t="shared" si="13"/>
        <v>26.200000000000003</v>
      </c>
      <c r="AI7" s="146">
        <f t="shared" si="14"/>
        <v>26.5</v>
      </c>
      <c r="AJ7" s="165" t="s">
        <v>138</v>
      </c>
    </row>
    <row r="8" spans="1:36" s="146" customFormat="1" ht="66.75" customHeight="1" x14ac:dyDescent="0.2">
      <c r="A8" s="129">
        <v>4</v>
      </c>
      <c r="B8" s="130" t="s">
        <v>92</v>
      </c>
      <c r="C8" s="131" t="s">
        <v>25</v>
      </c>
      <c r="D8" s="88" t="s">
        <v>91</v>
      </c>
      <c r="E8" s="132" t="s">
        <v>28</v>
      </c>
      <c r="F8" s="133" t="s">
        <v>28</v>
      </c>
      <c r="G8" s="134">
        <v>7</v>
      </c>
      <c r="H8" s="135">
        <f t="shared" si="0"/>
        <v>3</v>
      </c>
      <c r="I8" s="134">
        <v>1</v>
      </c>
      <c r="J8" s="134">
        <v>0.5</v>
      </c>
      <c r="K8" s="134">
        <v>7</v>
      </c>
      <c r="L8" s="135">
        <f t="shared" si="1"/>
        <v>3</v>
      </c>
      <c r="M8" s="134">
        <v>31.5</v>
      </c>
      <c r="N8" s="136">
        <f t="shared" si="2"/>
        <v>63</v>
      </c>
      <c r="O8" s="129">
        <f t="shared" si="15"/>
        <v>1</v>
      </c>
      <c r="P8" s="137">
        <v>0.7</v>
      </c>
      <c r="Q8" s="137">
        <v>0.6</v>
      </c>
      <c r="R8" s="138">
        <f t="shared" si="3"/>
        <v>1.2999999999999998</v>
      </c>
      <c r="S8" s="139">
        <f t="shared" si="4"/>
        <v>0.53846153846153855</v>
      </c>
      <c r="T8" s="140">
        <f t="shared" si="5"/>
        <v>3</v>
      </c>
      <c r="U8" s="134">
        <v>4</v>
      </c>
      <c r="V8" s="140">
        <f t="shared" si="6"/>
        <v>1</v>
      </c>
      <c r="W8" s="138">
        <f t="shared" si="7"/>
        <v>0</v>
      </c>
      <c r="X8" s="140">
        <f t="shared" si="8"/>
        <v>3</v>
      </c>
      <c r="Y8" s="137">
        <v>1</v>
      </c>
      <c r="Z8" s="141">
        <v>1</v>
      </c>
      <c r="AA8" s="142">
        <v>4</v>
      </c>
      <c r="AB8" s="143">
        <f t="shared" si="9"/>
        <v>0</v>
      </c>
      <c r="AC8" s="141">
        <v>3</v>
      </c>
      <c r="AD8" s="144">
        <f t="shared" si="10"/>
        <v>4.1269841269841262E-2</v>
      </c>
      <c r="AE8" s="143">
        <f t="shared" si="11"/>
        <v>20</v>
      </c>
      <c r="AF8" s="145">
        <f t="shared" si="12"/>
        <v>20.634920634920633</v>
      </c>
      <c r="AG8" s="165">
        <v>30</v>
      </c>
      <c r="AH8" s="146">
        <f t="shared" si="13"/>
        <v>31.3</v>
      </c>
      <c r="AI8" s="146">
        <f t="shared" si="14"/>
        <v>31.5</v>
      </c>
      <c r="AJ8" s="165" t="s">
        <v>141</v>
      </c>
    </row>
    <row r="9" spans="1:36" s="263" customFormat="1" x14ac:dyDescent="0.2">
      <c r="A9" s="264"/>
      <c r="C9" s="266"/>
      <c r="D9" s="244"/>
      <c r="E9" s="267"/>
      <c r="F9" s="259"/>
      <c r="G9" s="259"/>
      <c r="H9" s="268"/>
      <c r="I9" s="259"/>
      <c r="J9" s="259"/>
      <c r="K9" s="259"/>
      <c r="L9" s="268"/>
      <c r="M9" s="259"/>
      <c r="N9" s="269"/>
      <c r="O9" s="264"/>
      <c r="P9" s="270"/>
      <c r="Q9" s="259"/>
      <c r="R9" s="262"/>
      <c r="S9" s="271"/>
      <c r="T9" s="260"/>
      <c r="U9" s="259"/>
      <c r="V9" s="260"/>
      <c r="W9" s="262"/>
      <c r="X9" s="260"/>
      <c r="Y9" s="259"/>
      <c r="Z9" s="259"/>
      <c r="AA9" s="259"/>
      <c r="AB9" s="260"/>
      <c r="AC9" s="259"/>
      <c r="AD9" s="261"/>
      <c r="AE9" s="260"/>
      <c r="AF9" s="262"/>
      <c r="AG9" s="253"/>
      <c r="AJ9" s="253"/>
    </row>
    <row r="10" spans="1:36" s="263" customFormat="1" x14ac:dyDescent="0.2">
      <c r="A10" s="264"/>
      <c r="C10" s="266"/>
      <c r="D10" s="244"/>
      <c r="E10" s="267"/>
      <c r="F10" s="259"/>
      <c r="G10" s="259"/>
      <c r="H10" s="268"/>
      <c r="I10" s="259"/>
      <c r="J10" s="259"/>
      <c r="K10" s="259"/>
      <c r="L10" s="268"/>
      <c r="M10" s="259"/>
      <c r="N10" s="269"/>
      <c r="O10" s="264"/>
      <c r="P10" s="270"/>
      <c r="Q10" s="259"/>
      <c r="R10" s="262"/>
      <c r="S10" s="271"/>
      <c r="T10" s="260"/>
      <c r="U10" s="259"/>
      <c r="V10" s="260"/>
      <c r="W10" s="262"/>
      <c r="X10" s="260"/>
      <c r="Y10" s="259"/>
      <c r="Z10" s="259"/>
      <c r="AA10" s="259"/>
      <c r="AB10" s="260"/>
      <c r="AC10" s="259"/>
      <c r="AD10" s="261"/>
      <c r="AE10" s="260"/>
      <c r="AF10" s="262"/>
      <c r="AG10" s="253"/>
      <c r="AJ10" s="253"/>
    </row>
    <row r="11" spans="1:36" s="216" customFormat="1" x14ac:dyDescent="0.2">
      <c r="A11" s="229"/>
      <c r="C11" s="230"/>
      <c r="D11" s="254"/>
      <c r="E11" s="232"/>
      <c r="F11" s="233"/>
      <c r="G11" s="233"/>
      <c r="H11" s="234"/>
      <c r="I11" s="233"/>
      <c r="J11" s="233"/>
      <c r="K11" s="233"/>
      <c r="L11" s="234"/>
      <c r="M11" s="233"/>
      <c r="N11" s="235"/>
      <c r="O11" s="229"/>
      <c r="P11" s="233"/>
      <c r="Q11" s="236"/>
      <c r="R11" s="237"/>
      <c r="S11" s="238"/>
      <c r="T11" s="239"/>
      <c r="U11" s="233"/>
      <c r="V11" s="239"/>
      <c r="W11" s="237"/>
      <c r="X11" s="239"/>
      <c r="Y11" s="233"/>
      <c r="Z11" s="233"/>
      <c r="AA11" s="233"/>
      <c r="AB11" s="239"/>
      <c r="AC11" s="233"/>
      <c r="AD11" s="240"/>
      <c r="AE11" s="239"/>
      <c r="AF11" s="237"/>
      <c r="AG11" s="252"/>
      <c r="AJ11" s="253"/>
    </row>
    <row r="12" spans="1:36" s="216" customFormat="1" x14ac:dyDescent="0.2">
      <c r="A12" s="229"/>
      <c r="C12" s="230"/>
      <c r="D12" s="254"/>
      <c r="E12" s="232"/>
      <c r="F12" s="233"/>
      <c r="G12" s="233"/>
      <c r="H12" s="234"/>
      <c r="I12" s="233"/>
      <c r="J12" s="233"/>
      <c r="K12" s="233"/>
      <c r="L12" s="234"/>
      <c r="M12" s="233"/>
      <c r="N12" s="235"/>
      <c r="O12" s="229"/>
      <c r="P12" s="233"/>
      <c r="Q12" s="233"/>
      <c r="R12" s="237"/>
      <c r="S12" s="238"/>
      <c r="T12" s="239"/>
      <c r="U12" s="233"/>
      <c r="V12" s="239"/>
      <c r="W12" s="237"/>
      <c r="X12" s="239"/>
      <c r="Y12" s="233"/>
      <c r="Z12" s="233"/>
      <c r="AA12" s="233"/>
      <c r="AB12" s="239"/>
      <c r="AC12" s="233"/>
      <c r="AD12" s="240"/>
      <c r="AE12" s="239"/>
      <c r="AF12" s="237"/>
      <c r="AG12" s="252"/>
      <c r="AJ12" s="253"/>
    </row>
    <row r="13" spans="1:36" s="216" customFormat="1" x14ac:dyDescent="0.2">
      <c r="A13" s="229"/>
      <c r="C13" s="230"/>
      <c r="D13" s="254"/>
      <c r="E13" s="232"/>
      <c r="F13" s="233"/>
      <c r="G13" s="233"/>
      <c r="H13" s="234"/>
      <c r="I13" s="233"/>
      <c r="J13" s="233"/>
      <c r="K13" s="233"/>
      <c r="L13" s="234"/>
      <c r="M13" s="233"/>
      <c r="N13" s="235"/>
      <c r="O13" s="229"/>
      <c r="P13" s="236"/>
      <c r="Q13" s="233"/>
      <c r="R13" s="237"/>
      <c r="S13" s="238"/>
      <c r="T13" s="239"/>
      <c r="U13" s="233"/>
      <c r="V13" s="239"/>
      <c r="W13" s="237"/>
      <c r="X13" s="239"/>
      <c r="Y13" s="233"/>
      <c r="Z13" s="233"/>
      <c r="AA13" s="233"/>
      <c r="AB13" s="239"/>
      <c r="AC13" s="233"/>
      <c r="AD13" s="240"/>
      <c r="AE13" s="239"/>
      <c r="AF13" s="237"/>
      <c r="AG13" s="252"/>
      <c r="AJ13" s="253"/>
    </row>
    <row r="14" spans="1:36" s="216" customFormat="1" x14ac:dyDescent="0.2">
      <c r="A14" s="229"/>
      <c r="C14" s="230"/>
      <c r="D14" s="256"/>
      <c r="E14" s="232"/>
      <c r="F14" s="233"/>
      <c r="G14" s="233"/>
      <c r="H14" s="234"/>
      <c r="I14" s="233"/>
      <c r="J14" s="233"/>
      <c r="K14" s="233"/>
      <c r="L14" s="234"/>
      <c r="M14" s="233"/>
      <c r="N14" s="235"/>
      <c r="O14" s="229"/>
      <c r="P14" s="236"/>
      <c r="Q14" s="236"/>
      <c r="R14" s="237"/>
      <c r="S14" s="238"/>
      <c r="T14" s="239"/>
      <c r="U14" s="233"/>
      <c r="V14" s="239"/>
      <c r="W14" s="237"/>
      <c r="X14" s="239"/>
      <c r="Y14" s="236"/>
      <c r="Z14" s="236"/>
      <c r="AA14" s="233"/>
      <c r="AB14" s="239"/>
      <c r="AC14" s="236"/>
      <c r="AD14" s="240"/>
      <c r="AE14" s="239"/>
      <c r="AF14" s="237"/>
      <c r="AG14" s="252"/>
      <c r="AJ14" s="253"/>
    </row>
    <row r="15" spans="1:36" s="216" customFormat="1" x14ac:dyDescent="0.2">
      <c r="A15" s="229"/>
      <c r="C15" s="230"/>
      <c r="D15" s="254"/>
      <c r="E15" s="232"/>
      <c r="F15" s="233"/>
      <c r="G15" s="233"/>
      <c r="H15" s="234"/>
      <c r="I15" s="233"/>
      <c r="J15" s="233"/>
      <c r="K15" s="233"/>
      <c r="L15" s="234"/>
      <c r="M15" s="233"/>
      <c r="N15" s="235"/>
      <c r="O15" s="229"/>
      <c r="P15" s="233"/>
      <c r="Q15" s="233"/>
      <c r="R15" s="237"/>
      <c r="S15" s="238"/>
      <c r="T15" s="239"/>
      <c r="U15" s="233"/>
      <c r="V15" s="239"/>
      <c r="W15" s="237"/>
      <c r="X15" s="239"/>
      <c r="Y15" s="233"/>
      <c r="Z15" s="233"/>
      <c r="AA15" s="233"/>
      <c r="AB15" s="239"/>
      <c r="AC15" s="233"/>
      <c r="AD15" s="240"/>
      <c r="AE15" s="239"/>
      <c r="AF15" s="237"/>
      <c r="AG15" s="252"/>
      <c r="AJ15" s="253"/>
    </row>
    <row r="16" spans="1:36" s="216" customFormat="1" x14ac:dyDescent="0.2">
      <c r="A16" s="229"/>
      <c r="C16" s="230"/>
      <c r="D16" s="256"/>
      <c r="E16" s="236"/>
      <c r="F16" s="233"/>
      <c r="G16" s="233"/>
      <c r="H16" s="234"/>
      <c r="I16" s="233"/>
      <c r="J16" s="233"/>
      <c r="K16" s="233"/>
      <c r="L16" s="234"/>
      <c r="M16" s="233"/>
      <c r="N16" s="235"/>
      <c r="O16" s="229"/>
      <c r="P16" s="233"/>
      <c r="Q16" s="233"/>
      <c r="R16" s="237"/>
      <c r="S16" s="238"/>
      <c r="T16" s="239"/>
      <c r="U16" s="233"/>
      <c r="V16" s="239"/>
      <c r="W16" s="237"/>
      <c r="X16" s="239"/>
      <c r="Y16" s="236"/>
      <c r="Z16" s="236"/>
      <c r="AA16" s="233"/>
      <c r="AB16" s="239"/>
      <c r="AC16" s="236"/>
      <c r="AD16" s="240"/>
      <c r="AE16" s="239"/>
      <c r="AF16" s="237"/>
      <c r="AG16" s="252"/>
      <c r="AJ16" s="253"/>
    </row>
    <row r="17" spans="1:36" s="216" customFormat="1" x14ac:dyDescent="0.2">
      <c r="A17" s="229"/>
      <c r="C17" s="230"/>
      <c r="D17" s="254"/>
      <c r="E17" s="232"/>
      <c r="F17" s="233"/>
      <c r="G17" s="233"/>
      <c r="H17" s="234"/>
      <c r="I17" s="233"/>
      <c r="J17" s="233"/>
      <c r="K17" s="233"/>
      <c r="L17" s="234"/>
      <c r="M17" s="233"/>
      <c r="N17" s="235"/>
      <c r="O17" s="229"/>
      <c r="P17" s="236"/>
      <c r="Q17" s="236"/>
      <c r="R17" s="237"/>
      <c r="S17" s="238"/>
      <c r="T17" s="239"/>
      <c r="U17" s="233"/>
      <c r="V17" s="239"/>
      <c r="W17" s="237"/>
      <c r="X17" s="239"/>
      <c r="Y17" s="233"/>
      <c r="Z17" s="233"/>
      <c r="AA17" s="233"/>
      <c r="AB17" s="239"/>
      <c r="AC17" s="233"/>
      <c r="AD17" s="240"/>
      <c r="AE17" s="239"/>
      <c r="AF17" s="237"/>
      <c r="AG17" s="252"/>
      <c r="AJ17" s="253"/>
    </row>
    <row r="18" spans="1:36" s="216" customFormat="1" x14ac:dyDescent="0.2">
      <c r="A18" s="229"/>
      <c r="C18" s="230"/>
      <c r="D18" s="254"/>
      <c r="E18" s="232"/>
      <c r="F18" s="233"/>
      <c r="G18" s="233"/>
      <c r="H18" s="234"/>
      <c r="I18" s="233"/>
      <c r="J18" s="233"/>
      <c r="K18" s="233"/>
      <c r="L18" s="234"/>
      <c r="M18" s="233"/>
      <c r="N18" s="235"/>
      <c r="O18" s="229"/>
      <c r="P18" s="236"/>
      <c r="Q18" s="233"/>
      <c r="R18" s="237"/>
      <c r="S18" s="238"/>
      <c r="T18" s="239"/>
      <c r="U18" s="233"/>
      <c r="V18" s="239"/>
      <c r="W18" s="237"/>
      <c r="X18" s="239"/>
      <c r="Y18" s="233"/>
      <c r="Z18" s="233"/>
      <c r="AA18" s="233"/>
      <c r="AB18" s="239"/>
      <c r="AC18" s="233"/>
      <c r="AD18" s="240"/>
      <c r="AE18" s="239"/>
      <c r="AF18" s="237"/>
      <c r="AG18" s="252"/>
      <c r="AJ18" s="253"/>
    </row>
    <row r="19" spans="1:36" s="216" customFormat="1" x14ac:dyDescent="0.2">
      <c r="A19" s="229"/>
      <c r="B19" s="225"/>
      <c r="C19" s="230"/>
      <c r="D19" s="257"/>
      <c r="E19" s="232"/>
      <c r="F19" s="236"/>
      <c r="G19" s="233"/>
      <c r="H19" s="234"/>
      <c r="I19" s="233"/>
      <c r="J19" s="233"/>
      <c r="K19" s="233"/>
      <c r="L19" s="234"/>
      <c r="M19" s="233"/>
      <c r="N19" s="235"/>
      <c r="O19" s="229"/>
      <c r="P19" s="233"/>
      <c r="Q19" s="233"/>
      <c r="R19" s="237"/>
      <c r="S19" s="238"/>
      <c r="T19" s="239"/>
      <c r="U19" s="233"/>
      <c r="V19" s="239"/>
      <c r="W19" s="237"/>
      <c r="X19" s="239"/>
      <c r="Y19" s="236"/>
      <c r="Z19" s="236"/>
      <c r="AA19" s="233"/>
      <c r="AB19" s="239"/>
      <c r="AC19" s="236"/>
      <c r="AD19" s="240"/>
      <c r="AE19" s="239"/>
      <c r="AF19" s="237"/>
      <c r="AG19" s="252"/>
      <c r="AJ19" s="253"/>
    </row>
    <row r="20" spans="1:36" s="216" customFormat="1" x14ac:dyDescent="0.2">
      <c r="A20" s="229"/>
      <c r="C20" s="230"/>
      <c r="D20" s="256"/>
      <c r="E20" s="236"/>
      <c r="F20" s="233"/>
      <c r="G20" s="233"/>
      <c r="H20" s="234"/>
      <c r="I20" s="233"/>
      <c r="J20" s="233"/>
      <c r="K20" s="233"/>
      <c r="L20" s="234"/>
      <c r="M20" s="233"/>
      <c r="N20" s="235"/>
      <c r="O20" s="229"/>
      <c r="P20" s="233"/>
      <c r="Q20" s="236"/>
      <c r="R20" s="237"/>
      <c r="S20" s="238"/>
      <c r="T20" s="239"/>
      <c r="U20" s="233"/>
      <c r="V20" s="239"/>
      <c r="W20" s="237"/>
      <c r="X20" s="239"/>
      <c r="Y20" s="236"/>
      <c r="Z20" s="236"/>
      <c r="AA20" s="233"/>
      <c r="AB20" s="239"/>
      <c r="AC20" s="236"/>
      <c r="AD20" s="240"/>
      <c r="AE20" s="239"/>
      <c r="AF20" s="237"/>
      <c r="AG20" s="252"/>
      <c r="AJ20" s="253"/>
    </row>
    <row r="21" spans="1:36" s="216" customFormat="1" x14ac:dyDescent="0.2">
      <c r="A21" s="229"/>
      <c r="B21" s="225"/>
      <c r="C21" s="230"/>
      <c r="D21" s="256"/>
      <c r="E21" s="232"/>
      <c r="F21" s="236"/>
      <c r="G21" s="233"/>
      <c r="H21" s="234"/>
      <c r="I21" s="233"/>
      <c r="J21" s="233"/>
      <c r="K21" s="233"/>
      <c r="L21" s="234"/>
      <c r="M21" s="233"/>
      <c r="N21" s="235"/>
      <c r="O21" s="229"/>
      <c r="P21" s="236"/>
      <c r="Q21" s="233"/>
      <c r="R21" s="237"/>
      <c r="S21" s="238"/>
      <c r="T21" s="239"/>
      <c r="U21" s="233"/>
      <c r="V21" s="239"/>
      <c r="W21" s="237"/>
      <c r="X21" s="239"/>
      <c r="Y21" s="236"/>
      <c r="Z21" s="236"/>
      <c r="AA21" s="233"/>
      <c r="AB21" s="239"/>
      <c r="AC21" s="236"/>
      <c r="AD21" s="240"/>
      <c r="AE21" s="239"/>
      <c r="AF21" s="237"/>
      <c r="AG21" s="252"/>
      <c r="AJ21" s="253"/>
    </row>
    <row r="22" spans="1:36" s="216" customFormat="1" x14ac:dyDescent="0.2">
      <c r="A22" s="229"/>
      <c r="C22" s="230"/>
      <c r="D22" s="254"/>
      <c r="E22" s="232"/>
      <c r="F22" s="233"/>
      <c r="G22" s="233"/>
      <c r="H22" s="234"/>
      <c r="I22" s="233"/>
      <c r="J22" s="233"/>
      <c r="K22" s="233"/>
      <c r="L22" s="234"/>
      <c r="M22" s="233"/>
      <c r="N22" s="235"/>
      <c r="O22" s="229"/>
      <c r="P22" s="236"/>
      <c r="Q22" s="233"/>
      <c r="R22" s="237"/>
      <c r="S22" s="238"/>
      <c r="T22" s="239"/>
      <c r="U22" s="233"/>
      <c r="V22" s="239"/>
      <c r="W22" s="237"/>
      <c r="X22" s="239"/>
      <c r="Y22" s="233"/>
      <c r="Z22" s="233"/>
      <c r="AA22" s="233"/>
      <c r="AB22" s="239"/>
      <c r="AC22" s="233"/>
      <c r="AD22" s="240"/>
      <c r="AE22" s="239"/>
      <c r="AF22" s="237"/>
      <c r="AG22" s="252"/>
      <c r="AJ22" s="253"/>
    </row>
    <row r="23" spans="1:36" s="216" customFormat="1" x14ac:dyDescent="0.2">
      <c r="A23" s="229"/>
      <c r="B23" s="225"/>
      <c r="C23" s="230"/>
      <c r="D23" s="254"/>
      <c r="E23" s="232"/>
      <c r="F23" s="233"/>
      <c r="G23" s="233"/>
      <c r="H23" s="234"/>
      <c r="I23" s="233"/>
      <c r="J23" s="233"/>
      <c r="K23" s="233"/>
      <c r="L23" s="234"/>
      <c r="M23" s="233"/>
      <c r="N23" s="235"/>
      <c r="O23" s="229"/>
      <c r="P23" s="233"/>
      <c r="Q23" s="236"/>
      <c r="R23" s="237"/>
      <c r="S23" s="238"/>
      <c r="T23" s="239"/>
      <c r="U23" s="233"/>
      <c r="V23" s="239"/>
      <c r="W23" s="237"/>
      <c r="X23" s="239"/>
      <c r="Y23" s="233"/>
      <c r="Z23" s="233"/>
      <c r="AA23" s="233"/>
      <c r="AB23" s="239"/>
      <c r="AC23" s="233"/>
      <c r="AD23" s="240"/>
      <c r="AE23" s="239"/>
      <c r="AF23" s="237"/>
      <c r="AG23" s="252"/>
      <c r="AJ23" s="253"/>
    </row>
    <row r="24" spans="1:36" s="216" customFormat="1" x14ac:dyDescent="0.2">
      <c r="A24" s="229"/>
      <c r="C24" s="230"/>
      <c r="D24" s="257"/>
      <c r="E24" s="232"/>
      <c r="F24" s="233"/>
      <c r="G24" s="233"/>
      <c r="H24" s="234"/>
      <c r="I24" s="233"/>
      <c r="J24" s="233"/>
      <c r="K24" s="233"/>
      <c r="L24" s="234"/>
      <c r="M24" s="233"/>
      <c r="N24" s="235"/>
      <c r="O24" s="229"/>
      <c r="P24" s="233"/>
      <c r="Q24" s="233"/>
      <c r="R24" s="237"/>
      <c r="S24" s="238"/>
      <c r="T24" s="239"/>
      <c r="U24" s="233"/>
      <c r="V24" s="239"/>
      <c r="W24" s="237"/>
      <c r="X24" s="239"/>
      <c r="Y24" s="236"/>
      <c r="Z24" s="236"/>
      <c r="AA24" s="233"/>
      <c r="AB24" s="239"/>
      <c r="AC24" s="236"/>
      <c r="AD24" s="240"/>
      <c r="AE24" s="239"/>
      <c r="AF24" s="237"/>
      <c r="AJ24" s="253"/>
    </row>
    <row r="25" spans="1:36" s="216" customFormat="1" x14ac:dyDescent="0.2">
      <c r="A25" s="229"/>
      <c r="C25" s="230"/>
      <c r="D25" s="254"/>
      <c r="E25" s="232"/>
      <c r="F25" s="233"/>
      <c r="G25" s="233"/>
      <c r="H25" s="234"/>
      <c r="I25" s="233"/>
      <c r="J25" s="233"/>
      <c r="K25" s="233"/>
      <c r="L25" s="234"/>
      <c r="M25" s="233"/>
      <c r="N25" s="235"/>
      <c r="O25" s="229"/>
      <c r="P25" s="236"/>
      <c r="Q25" s="233"/>
      <c r="R25" s="237"/>
      <c r="S25" s="238"/>
      <c r="T25" s="239"/>
      <c r="U25" s="233"/>
      <c r="V25" s="239"/>
      <c r="W25" s="237"/>
      <c r="X25" s="239"/>
      <c r="Y25" s="233"/>
      <c r="Z25" s="233"/>
      <c r="AA25" s="233"/>
      <c r="AB25" s="239"/>
      <c r="AC25" s="233"/>
      <c r="AD25" s="240"/>
      <c r="AE25" s="239"/>
      <c r="AF25" s="237"/>
      <c r="AJ25" s="253"/>
    </row>
    <row r="26" spans="1:36" s="216" customFormat="1" x14ac:dyDescent="0.2">
      <c r="A26" s="229"/>
      <c r="C26" s="230"/>
      <c r="D26" s="256"/>
      <c r="E26" s="232"/>
      <c r="F26" s="233"/>
      <c r="G26" s="233"/>
      <c r="H26" s="234"/>
      <c r="I26" s="233"/>
      <c r="J26" s="233"/>
      <c r="K26" s="233"/>
      <c r="L26" s="234"/>
      <c r="M26" s="233"/>
      <c r="N26" s="235"/>
      <c r="O26" s="229"/>
      <c r="P26" s="236"/>
      <c r="Q26" s="236"/>
      <c r="R26" s="237"/>
      <c r="S26" s="238"/>
      <c r="T26" s="239"/>
      <c r="U26" s="233"/>
      <c r="V26" s="239"/>
      <c r="W26" s="237"/>
      <c r="X26" s="239"/>
      <c r="Y26" s="236"/>
      <c r="Z26" s="236"/>
      <c r="AA26" s="233"/>
      <c r="AB26" s="239"/>
      <c r="AC26" s="236"/>
      <c r="AD26" s="240"/>
      <c r="AE26" s="239"/>
      <c r="AF26" s="237"/>
      <c r="AJ26" s="253"/>
    </row>
    <row r="27" spans="1:36" s="216" customFormat="1" x14ac:dyDescent="0.2">
      <c r="A27" s="229"/>
      <c r="C27" s="230"/>
      <c r="D27" s="254"/>
      <c r="E27" s="232"/>
      <c r="F27" s="233"/>
      <c r="G27" s="233"/>
      <c r="H27" s="234"/>
      <c r="I27" s="233"/>
      <c r="J27" s="233"/>
      <c r="K27" s="233"/>
      <c r="L27" s="234"/>
      <c r="M27" s="233"/>
      <c r="N27" s="235"/>
      <c r="O27" s="229"/>
      <c r="P27" s="233"/>
      <c r="Q27" s="233"/>
      <c r="R27" s="237"/>
      <c r="S27" s="238"/>
      <c r="T27" s="239"/>
      <c r="U27" s="233"/>
      <c r="V27" s="239"/>
      <c r="W27" s="237"/>
      <c r="X27" s="239"/>
      <c r="Y27" s="233"/>
      <c r="Z27" s="233"/>
      <c r="AA27" s="233"/>
      <c r="AB27" s="239"/>
      <c r="AC27" s="233"/>
      <c r="AD27" s="240"/>
      <c r="AE27" s="239"/>
      <c r="AF27" s="237"/>
      <c r="AJ27" s="253"/>
    </row>
    <row r="28" spans="1:36" s="216" customFormat="1" x14ac:dyDescent="0.2">
      <c r="A28" s="229"/>
      <c r="B28" s="225"/>
      <c r="C28" s="230"/>
      <c r="D28" s="254"/>
      <c r="E28" s="232"/>
      <c r="F28" s="233"/>
      <c r="G28" s="233"/>
      <c r="H28" s="234"/>
      <c r="I28" s="233"/>
      <c r="J28" s="233"/>
      <c r="K28" s="233"/>
      <c r="L28" s="234"/>
      <c r="M28" s="233"/>
      <c r="N28" s="235"/>
      <c r="O28" s="229"/>
      <c r="P28" s="233"/>
      <c r="Q28" s="233"/>
      <c r="R28" s="237"/>
      <c r="S28" s="238"/>
      <c r="T28" s="239"/>
      <c r="U28" s="233"/>
      <c r="V28" s="239"/>
      <c r="W28" s="237"/>
      <c r="X28" s="239"/>
      <c r="Y28" s="233"/>
      <c r="Z28" s="233"/>
      <c r="AA28" s="233"/>
      <c r="AB28" s="239"/>
      <c r="AC28" s="233"/>
      <c r="AD28" s="240"/>
      <c r="AE28" s="239"/>
      <c r="AF28" s="237"/>
      <c r="AJ28" s="253"/>
    </row>
    <row r="29" spans="1:36" s="216" customFormat="1" x14ac:dyDescent="0.2">
      <c r="A29" s="229"/>
      <c r="C29" s="230"/>
      <c r="D29" s="256"/>
      <c r="E29" s="232"/>
      <c r="F29" s="236"/>
      <c r="G29" s="233"/>
      <c r="H29" s="234"/>
      <c r="I29" s="233"/>
      <c r="J29" s="233"/>
      <c r="K29" s="233"/>
      <c r="L29" s="234"/>
      <c r="M29" s="233"/>
      <c r="N29" s="235"/>
      <c r="O29" s="229"/>
      <c r="P29" s="236"/>
      <c r="Q29" s="236"/>
      <c r="R29" s="237"/>
      <c r="S29" s="238"/>
      <c r="T29" s="239"/>
      <c r="U29" s="233"/>
      <c r="V29" s="239"/>
      <c r="W29" s="237"/>
      <c r="X29" s="239"/>
      <c r="Y29" s="236"/>
      <c r="Z29" s="236"/>
      <c r="AA29" s="233"/>
      <c r="AB29" s="239"/>
      <c r="AC29" s="236"/>
      <c r="AD29" s="240"/>
      <c r="AE29" s="239"/>
      <c r="AF29" s="237"/>
      <c r="AJ29" s="253"/>
    </row>
    <row r="30" spans="1:36" s="216" customFormat="1" x14ac:dyDescent="0.2">
      <c r="A30" s="229"/>
      <c r="B30" s="225"/>
      <c r="C30" s="230"/>
      <c r="D30" s="254"/>
      <c r="E30" s="232"/>
      <c r="F30" s="233"/>
      <c r="G30" s="233"/>
      <c r="H30" s="234"/>
      <c r="I30" s="233"/>
      <c r="J30" s="233"/>
      <c r="K30" s="233"/>
      <c r="L30" s="234"/>
      <c r="M30" s="233"/>
      <c r="N30" s="235"/>
      <c r="O30" s="229"/>
      <c r="P30" s="236"/>
      <c r="Q30" s="233"/>
      <c r="R30" s="237"/>
      <c r="S30" s="238"/>
      <c r="T30" s="239"/>
      <c r="U30" s="233"/>
      <c r="V30" s="239"/>
      <c r="W30" s="237"/>
      <c r="X30" s="239"/>
      <c r="Y30" s="233"/>
      <c r="Z30" s="233"/>
      <c r="AA30" s="233"/>
      <c r="AB30" s="239"/>
      <c r="AC30" s="233"/>
      <c r="AD30" s="240"/>
      <c r="AE30" s="239"/>
      <c r="AF30" s="237"/>
      <c r="AJ30" s="253"/>
    </row>
    <row r="31" spans="1:36" s="216" customFormat="1" x14ac:dyDescent="0.2">
      <c r="A31" s="229"/>
      <c r="C31" s="230"/>
      <c r="D31" s="254"/>
      <c r="E31" s="232"/>
      <c r="F31" s="233"/>
      <c r="G31" s="233"/>
      <c r="H31" s="234"/>
      <c r="I31" s="233"/>
      <c r="J31" s="233"/>
      <c r="K31" s="233"/>
      <c r="L31" s="234"/>
      <c r="M31" s="233"/>
      <c r="N31" s="235"/>
      <c r="O31" s="229"/>
      <c r="P31" s="233"/>
      <c r="Q31" s="233"/>
      <c r="R31" s="237"/>
      <c r="S31" s="238"/>
      <c r="T31" s="239"/>
      <c r="U31" s="233"/>
      <c r="V31" s="239"/>
      <c r="W31" s="237"/>
      <c r="X31" s="239"/>
      <c r="Y31" s="233"/>
      <c r="Z31" s="233"/>
      <c r="AA31" s="233"/>
      <c r="AB31" s="239"/>
      <c r="AC31" s="233"/>
      <c r="AD31" s="240"/>
      <c r="AE31" s="239"/>
      <c r="AF31" s="237"/>
      <c r="AJ31" s="253"/>
    </row>
    <row r="32" spans="1:36" s="216" customFormat="1" x14ac:dyDescent="0.2">
      <c r="A32" s="229"/>
      <c r="B32" s="225"/>
      <c r="C32" s="230"/>
      <c r="D32" s="254"/>
      <c r="E32" s="232"/>
      <c r="F32" s="233"/>
      <c r="G32" s="233"/>
      <c r="H32" s="234"/>
      <c r="I32" s="233"/>
      <c r="J32" s="233"/>
      <c r="K32" s="233"/>
      <c r="L32" s="234"/>
      <c r="M32" s="233"/>
      <c r="N32" s="235"/>
      <c r="O32" s="229"/>
      <c r="P32" s="233"/>
      <c r="Q32" s="236"/>
      <c r="R32" s="237"/>
      <c r="S32" s="238"/>
      <c r="T32" s="239"/>
      <c r="U32" s="233"/>
      <c r="V32" s="239"/>
      <c r="W32" s="237"/>
      <c r="X32" s="239"/>
      <c r="Y32" s="233"/>
      <c r="Z32" s="233"/>
      <c r="AA32" s="233"/>
      <c r="AB32" s="239"/>
      <c r="AC32" s="233"/>
      <c r="AD32" s="240"/>
      <c r="AE32" s="239"/>
      <c r="AF32" s="237"/>
      <c r="AJ32" s="253"/>
    </row>
    <row r="33" spans="1:36" s="216" customFormat="1" x14ac:dyDescent="0.2">
      <c r="A33" s="229"/>
      <c r="C33" s="230"/>
      <c r="D33" s="254"/>
      <c r="E33" s="232"/>
      <c r="F33" s="233"/>
      <c r="G33" s="233"/>
      <c r="H33" s="234"/>
      <c r="I33" s="233"/>
      <c r="J33" s="233"/>
      <c r="K33" s="233"/>
      <c r="L33" s="234"/>
      <c r="M33" s="233"/>
      <c r="N33" s="235"/>
      <c r="O33" s="229"/>
      <c r="P33" s="236"/>
      <c r="Q33" s="233"/>
      <c r="R33" s="237"/>
      <c r="S33" s="238"/>
      <c r="T33" s="239"/>
      <c r="U33" s="233"/>
      <c r="V33" s="239"/>
      <c r="W33" s="237"/>
      <c r="X33" s="239"/>
      <c r="Y33" s="233"/>
      <c r="Z33" s="233"/>
      <c r="AA33" s="233"/>
      <c r="AB33" s="239"/>
      <c r="AC33" s="233"/>
      <c r="AD33" s="240"/>
      <c r="AE33" s="239"/>
      <c r="AF33" s="237"/>
      <c r="AJ33" s="253"/>
    </row>
    <row r="34" spans="1:36" s="216" customFormat="1" x14ac:dyDescent="0.2">
      <c r="A34" s="229"/>
      <c r="B34" s="225"/>
      <c r="C34" s="230"/>
      <c r="D34" s="254"/>
      <c r="E34" s="232"/>
      <c r="F34" s="233"/>
      <c r="G34" s="233"/>
      <c r="H34" s="234"/>
      <c r="I34" s="233"/>
      <c r="J34" s="233"/>
      <c r="K34" s="233"/>
      <c r="L34" s="234"/>
      <c r="M34" s="233"/>
      <c r="N34" s="235"/>
      <c r="O34" s="229"/>
      <c r="P34" s="236"/>
      <c r="Q34" s="233"/>
      <c r="R34" s="237"/>
      <c r="S34" s="238"/>
      <c r="T34" s="239"/>
      <c r="U34" s="233"/>
      <c r="V34" s="239"/>
      <c r="W34" s="237"/>
      <c r="X34" s="239"/>
      <c r="Y34" s="233"/>
      <c r="Z34" s="233"/>
      <c r="AA34" s="233"/>
      <c r="AB34" s="239"/>
      <c r="AC34" s="233"/>
      <c r="AD34" s="240"/>
      <c r="AE34" s="239"/>
      <c r="AF34" s="237"/>
      <c r="AJ34" s="253"/>
    </row>
    <row r="35" spans="1:36" s="216" customFormat="1" x14ac:dyDescent="0.2">
      <c r="A35" s="229"/>
      <c r="C35" s="230"/>
      <c r="D35" s="254"/>
      <c r="E35" s="232"/>
      <c r="F35" s="233"/>
      <c r="G35" s="233"/>
      <c r="H35" s="234"/>
      <c r="I35" s="233"/>
      <c r="J35" s="233"/>
      <c r="K35" s="233"/>
      <c r="L35" s="234"/>
      <c r="M35" s="233"/>
      <c r="N35" s="235"/>
      <c r="O35" s="229"/>
      <c r="P35" s="233"/>
      <c r="Q35" s="236"/>
      <c r="R35" s="237"/>
      <c r="S35" s="238"/>
      <c r="T35" s="239"/>
      <c r="U35" s="233"/>
      <c r="V35" s="239"/>
      <c r="W35" s="237"/>
      <c r="X35" s="239"/>
      <c r="Y35" s="233"/>
      <c r="Z35" s="233"/>
      <c r="AA35" s="233"/>
      <c r="AB35" s="239"/>
      <c r="AC35" s="233"/>
      <c r="AD35" s="240"/>
      <c r="AE35" s="239"/>
      <c r="AF35" s="237"/>
      <c r="AJ35" s="253"/>
    </row>
    <row r="36" spans="1:36" s="216" customFormat="1" x14ac:dyDescent="0.2">
      <c r="A36" s="229"/>
      <c r="C36" s="230"/>
      <c r="D36" s="254"/>
      <c r="E36" s="232"/>
      <c r="F36" s="233"/>
      <c r="G36" s="233"/>
      <c r="H36" s="234"/>
      <c r="I36" s="233"/>
      <c r="J36" s="233"/>
      <c r="K36" s="233"/>
      <c r="L36" s="234"/>
      <c r="M36" s="233"/>
      <c r="N36" s="235"/>
      <c r="O36" s="229"/>
      <c r="P36" s="233"/>
      <c r="Q36" s="233"/>
      <c r="R36" s="237"/>
      <c r="S36" s="238"/>
      <c r="T36" s="239"/>
      <c r="U36" s="233"/>
      <c r="V36" s="239"/>
      <c r="W36" s="237"/>
      <c r="X36" s="239"/>
      <c r="Y36" s="233"/>
      <c r="Z36" s="233"/>
      <c r="AA36" s="233"/>
      <c r="AB36" s="239"/>
      <c r="AC36" s="233"/>
      <c r="AD36" s="240"/>
      <c r="AE36" s="239"/>
      <c r="AF36" s="237"/>
      <c r="AJ36" s="253"/>
    </row>
    <row r="37" spans="1:36" s="216" customFormat="1" x14ac:dyDescent="0.2">
      <c r="A37" s="229"/>
      <c r="C37" s="230"/>
      <c r="D37" s="256"/>
      <c r="E37" s="236"/>
      <c r="F37" s="233"/>
      <c r="G37" s="233"/>
      <c r="H37" s="234"/>
      <c r="I37" s="233"/>
      <c r="J37" s="233"/>
      <c r="K37" s="233"/>
      <c r="L37" s="234"/>
      <c r="M37" s="233"/>
      <c r="N37" s="235"/>
      <c r="O37" s="229"/>
      <c r="P37" s="236"/>
      <c r="Q37" s="233"/>
      <c r="R37" s="237"/>
      <c r="S37" s="238"/>
      <c r="T37" s="239"/>
      <c r="U37" s="233"/>
      <c r="V37" s="239"/>
      <c r="W37" s="237"/>
      <c r="X37" s="239"/>
      <c r="Y37" s="236"/>
      <c r="Z37" s="236"/>
      <c r="AA37" s="233"/>
      <c r="AB37" s="239"/>
      <c r="AC37" s="236"/>
      <c r="AD37" s="240"/>
      <c r="AE37" s="239"/>
      <c r="AF37" s="237"/>
      <c r="AJ37" s="253"/>
    </row>
    <row r="38" spans="1:36" s="216" customFormat="1" x14ac:dyDescent="0.2">
      <c r="A38" s="229"/>
      <c r="C38" s="230"/>
      <c r="D38" s="257"/>
      <c r="E38" s="232"/>
      <c r="F38" s="233"/>
      <c r="G38" s="233"/>
      <c r="H38" s="234"/>
      <c r="I38" s="233"/>
      <c r="J38" s="233"/>
      <c r="K38" s="233"/>
      <c r="L38" s="234"/>
      <c r="M38" s="233"/>
      <c r="N38" s="235"/>
      <c r="O38" s="229"/>
      <c r="P38" s="236"/>
      <c r="Q38" s="236"/>
      <c r="R38" s="237"/>
      <c r="S38" s="238"/>
      <c r="T38" s="239"/>
      <c r="U38" s="233"/>
      <c r="V38" s="239"/>
      <c r="W38" s="237"/>
      <c r="X38" s="239"/>
      <c r="Y38" s="236"/>
      <c r="Z38" s="236"/>
      <c r="AA38" s="233"/>
      <c r="AB38" s="239"/>
      <c r="AC38" s="236"/>
      <c r="AD38" s="240"/>
      <c r="AE38" s="239"/>
      <c r="AF38" s="237"/>
      <c r="AJ38" s="253"/>
    </row>
    <row r="39" spans="1:36" s="216" customFormat="1" x14ac:dyDescent="0.2">
      <c r="A39" s="229"/>
      <c r="C39" s="230"/>
      <c r="D39" s="254"/>
      <c r="E39" s="232"/>
      <c r="F39" s="233"/>
      <c r="G39" s="233"/>
      <c r="H39" s="234"/>
      <c r="I39" s="233"/>
      <c r="J39" s="233"/>
      <c r="K39" s="233"/>
      <c r="L39" s="234"/>
      <c r="M39" s="233"/>
      <c r="N39" s="235"/>
      <c r="O39" s="229"/>
      <c r="P39" s="233"/>
      <c r="Q39" s="233"/>
      <c r="R39" s="237"/>
      <c r="S39" s="238"/>
      <c r="T39" s="239"/>
      <c r="U39" s="233"/>
      <c r="V39" s="239"/>
      <c r="W39" s="237"/>
      <c r="X39" s="239"/>
      <c r="Y39" s="233"/>
      <c r="Z39" s="233"/>
      <c r="AA39" s="233"/>
      <c r="AB39" s="239"/>
      <c r="AC39" s="233"/>
      <c r="AD39" s="240"/>
      <c r="AE39" s="239"/>
      <c r="AF39" s="237"/>
      <c r="AJ39" s="253"/>
    </row>
    <row r="40" spans="1:36" s="216" customFormat="1" x14ac:dyDescent="0.2">
      <c r="A40" s="229"/>
      <c r="C40" s="230"/>
      <c r="D40" s="254"/>
      <c r="E40" s="232"/>
      <c r="F40" s="233"/>
      <c r="G40" s="233"/>
      <c r="H40" s="234"/>
      <c r="I40" s="233"/>
      <c r="J40" s="233"/>
      <c r="K40" s="233"/>
      <c r="L40" s="234"/>
      <c r="M40" s="233"/>
      <c r="N40" s="235"/>
      <c r="O40" s="229"/>
      <c r="P40" s="233"/>
      <c r="Q40" s="233"/>
      <c r="R40" s="237"/>
      <c r="S40" s="238"/>
      <c r="T40" s="239"/>
      <c r="U40" s="233"/>
      <c r="V40" s="239"/>
      <c r="W40" s="237"/>
      <c r="X40" s="239"/>
      <c r="Y40" s="233"/>
      <c r="Z40" s="233"/>
      <c r="AA40" s="233"/>
      <c r="AB40" s="239"/>
      <c r="AC40" s="233"/>
      <c r="AD40" s="240"/>
      <c r="AE40" s="239"/>
      <c r="AF40" s="237"/>
      <c r="AJ40" s="253"/>
    </row>
    <row r="41" spans="1:36" s="216" customFormat="1" x14ac:dyDescent="0.2">
      <c r="A41" s="229"/>
      <c r="C41" s="230"/>
      <c r="D41" s="256"/>
      <c r="E41" s="236"/>
      <c r="F41" s="233"/>
      <c r="G41" s="233"/>
      <c r="H41" s="234"/>
      <c r="I41" s="233"/>
      <c r="J41" s="233"/>
      <c r="K41" s="233"/>
      <c r="L41" s="234"/>
      <c r="M41" s="233"/>
      <c r="N41" s="235"/>
      <c r="O41" s="229"/>
      <c r="P41" s="236"/>
      <c r="Q41" s="236"/>
      <c r="R41" s="237"/>
      <c r="S41" s="238"/>
      <c r="T41" s="239"/>
      <c r="U41" s="233"/>
      <c r="V41" s="239"/>
      <c r="W41" s="237"/>
      <c r="X41" s="239"/>
      <c r="Y41" s="236"/>
      <c r="Z41" s="236"/>
      <c r="AA41" s="233"/>
      <c r="AB41" s="239"/>
      <c r="AC41" s="236"/>
      <c r="AD41" s="240"/>
      <c r="AE41" s="239"/>
      <c r="AF41" s="237"/>
      <c r="AJ41" s="253"/>
    </row>
    <row r="42" spans="1:36" s="216" customFormat="1" x14ac:dyDescent="0.2">
      <c r="A42" s="229"/>
      <c r="B42" s="225"/>
      <c r="C42" s="230"/>
      <c r="D42" s="256"/>
      <c r="E42" s="232"/>
      <c r="F42" s="236"/>
      <c r="G42" s="233"/>
      <c r="H42" s="234"/>
      <c r="I42" s="233"/>
      <c r="J42" s="233"/>
      <c r="K42" s="233"/>
      <c r="L42" s="234"/>
      <c r="M42" s="233"/>
      <c r="N42" s="235"/>
      <c r="O42" s="229"/>
      <c r="P42" s="236"/>
      <c r="Q42" s="233"/>
      <c r="R42" s="237"/>
      <c r="S42" s="238"/>
      <c r="T42" s="239"/>
      <c r="U42" s="233"/>
      <c r="V42" s="239"/>
      <c r="W42" s="237"/>
      <c r="X42" s="239"/>
      <c r="Y42" s="236"/>
      <c r="Z42" s="236"/>
      <c r="AA42" s="233"/>
      <c r="AB42" s="239"/>
      <c r="AC42" s="236"/>
      <c r="AD42" s="240"/>
      <c r="AE42" s="239"/>
      <c r="AF42" s="237"/>
      <c r="AJ42" s="253"/>
    </row>
    <row r="43" spans="1:36" s="216" customFormat="1" x14ac:dyDescent="0.2">
      <c r="D43" s="249"/>
      <c r="E43" s="236"/>
      <c r="F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J43" s="253"/>
    </row>
    <row r="44" spans="1:36" s="216" customFormat="1" x14ac:dyDescent="0.2">
      <c r="D44" s="249"/>
      <c r="E44" s="236"/>
      <c r="F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49"/>
      <c r="Y44" s="249"/>
      <c r="Z44" s="249"/>
      <c r="AA44" s="249"/>
      <c r="AB44" s="249"/>
      <c r="AC44" s="249"/>
      <c r="AJ44" s="253"/>
    </row>
    <row r="45" spans="1:36" s="216" customFormat="1" x14ac:dyDescent="0.2">
      <c r="D45" s="249"/>
      <c r="E45" s="236"/>
      <c r="F45" s="249"/>
      <c r="M45" s="249"/>
      <c r="N45" s="249"/>
      <c r="O45" s="249"/>
      <c r="P45" s="249"/>
      <c r="Q45" s="249"/>
      <c r="R45" s="249"/>
      <c r="S45" s="249"/>
      <c r="T45" s="249"/>
      <c r="U45" s="249"/>
      <c r="V45" s="249"/>
      <c r="W45" s="249"/>
      <c r="X45" s="249"/>
      <c r="Y45" s="249"/>
      <c r="Z45" s="249"/>
      <c r="AA45" s="249"/>
      <c r="AB45" s="249"/>
      <c r="AC45" s="249"/>
      <c r="AJ45" s="253"/>
    </row>
    <row r="46" spans="1:36" s="216" customFormat="1" x14ac:dyDescent="0.2">
      <c r="D46" s="249"/>
      <c r="E46" s="236"/>
      <c r="F46" s="249"/>
      <c r="M46" s="249"/>
      <c r="N46" s="249"/>
      <c r="O46" s="249"/>
      <c r="P46" s="249"/>
      <c r="Q46" s="249"/>
      <c r="R46" s="249"/>
      <c r="S46" s="249"/>
      <c r="T46" s="249"/>
      <c r="U46" s="249"/>
      <c r="V46" s="249"/>
      <c r="W46" s="249"/>
      <c r="X46" s="249"/>
      <c r="Y46" s="249"/>
      <c r="Z46" s="249"/>
      <c r="AA46" s="249"/>
      <c r="AB46" s="249"/>
      <c r="AC46" s="249"/>
      <c r="AJ46" s="253"/>
    </row>
    <row r="47" spans="1:36" s="216" customFormat="1" x14ac:dyDescent="0.2">
      <c r="D47" s="249"/>
      <c r="E47" s="236"/>
      <c r="F47" s="249"/>
      <c r="M47" s="249"/>
      <c r="N47" s="249"/>
      <c r="O47" s="249"/>
      <c r="P47" s="249"/>
      <c r="Q47" s="249"/>
      <c r="R47" s="249"/>
      <c r="S47" s="249"/>
      <c r="T47" s="249"/>
      <c r="U47" s="249"/>
      <c r="V47" s="249"/>
      <c r="W47" s="249"/>
      <c r="X47" s="249"/>
      <c r="Y47" s="249"/>
      <c r="Z47" s="249"/>
      <c r="AA47" s="249"/>
      <c r="AB47" s="249"/>
      <c r="AC47" s="249"/>
      <c r="AJ47" s="253"/>
    </row>
    <row r="48" spans="1:36" s="2" customFormat="1" x14ac:dyDescent="0.2">
      <c r="A48" s="22"/>
      <c r="B48" s="22"/>
      <c r="C48" s="22"/>
      <c r="D48" s="35"/>
      <c r="E48" s="27"/>
      <c r="F48" s="35"/>
      <c r="G48" s="22"/>
      <c r="H48" s="22"/>
      <c r="I48" s="22"/>
      <c r="J48" s="22"/>
      <c r="K48" s="22"/>
      <c r="L48" s="22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5"/>
      <c r="AA48" s="5"/>
      <c r="AB48" s="5"/>
      <c r="AC48" s="5"/>
      <c r="AJ48" s="108"/>
    </row>
    <row r="49" spans="1:36" s="2" customFormat="1" x14ac:dyDescent="0.2">
      <c r="A49" s="22"/>
      <c r="B49" s="22"/>
      <c r="C49" s="22"/>
      <c r="D49" s="22"/>
      <c r="E49" s="36"/>
      <c r="F49" s="22"/>
      <c r="G49" s="22"/>
      <c r="H49" s="22"/>
      <c r="I49" s="22"/>
      <c r="J49" s="22"/>
      <c r="K49" s="22"/>
      <c r="L49" s="22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5"/>
      <c r="AA49" s="5"/>
      <c r="AB49" s="5"/>
      <c r="AC49" s="5"/>
      <c r="AJ49" s="108"/>
    </row>
    <row r="50" spans="1:36" s="2" customForma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5"/>
      <c r="AA50" s="5"/>
      <c r="AB50" s="5"/>
      <c r="AC50" s="5"/>
      <c r="AJ50" s="108"/>
    </row>
    <row r="51" spans="1:36" s="2" customForma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5"/>
      <c r="AA51" s="5"/>
      <c r="AB51" s="5"/>
      <c r="AC51" s="5"/>
      <c r="AJ51" s="108"/>
    </row>
    <row r="52" spans="1:36" s="2" customForma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5"/>
      <c r="AA52" s="5"/>
      <c r="AB52" s="5"/>
      <c r="AC52" s="5"/>
      <c r="AJ52" s="108"/>
    </row>
    <row r="53" spans="1:36" s="2" customForma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5"/>
      <c r="AA53" s="5"/>
      <c r="AB53" s="5"/>
      <c r="AC53" s="5"/>
      <c r="AJ53" s="108"/>
    </row>
    <row r="54" spans="1:36" s="2" customForma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5"/>
      <c r="AA54" s="5"/>
      <c r="AB54" s="5"/>
      <c r="AC54" s="5"/>
      <c r="AJ54" s="108"/>
    </row>
    <row r="55" spans="1:36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spans="1:36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36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36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36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36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36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36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36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spans="1:36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spans="1:25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spans="1:25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spans="1:25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spans="1:25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spans="1:25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spans="1:25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spans="1:25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spans="1:25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spans="1:25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spans="1:25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spans="1:25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spans="1:25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spans="1:25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spans="1:25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spans="1:25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spans="1:25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spans="1:25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spans="1:25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spans="1:25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spans="1:25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spans="1:25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spans="1:25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spans="1:25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spans="1:25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spans="1:25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spans="1:25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spans="1:25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spans="1:25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25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spans="1:25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spans="1:25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spans="1:25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spans="1:25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spans="1:25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spans="1:25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spans="1:25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spans="1:25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spans="1:25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spans="1:25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spans="1:25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spans="1:25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spans="1:25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spans="1:25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spans="1:25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spans="1:25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spans="1:25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spans="1:25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spans="1:25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spans="1:25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spans="1:25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spans="1:25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spans="1:25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spans="1:25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spans="1:25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spans="1:25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spans="1:25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spans="1:25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spans="1:25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spans="1:25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spans="1:25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spans="1:25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spans="1:25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spans="1:25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spans="1:25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spans="1:25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spans="1:25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spans="1:25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spans="1:25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spans="1:25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spans="1:25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spans="1:25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spans="1:25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spans="1:25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spans="1:25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spans="1:25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spans="1:25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spans="1:25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spans="1:25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spans="1:25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spans="1:25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spans="1:25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spans="1:25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spans="1:25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spans="1:25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spans="1:25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spans="1:25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spans="1:25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spans="1:25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spans="1:25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spans="1:25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spans="1:25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spans="1:25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spans="1:25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spans="1:25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spans="1:25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spans="1:25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spans="1:25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spans="1:25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spans="1:25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spans="1:25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spans="1:25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spans="1:25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spans="1:25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spans="1:25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spans="1:25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spans="1:25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spans="1:25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spans="1:25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spans="1:25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spans="1:25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spans="1:25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spans="1:25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spans="1:25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spans="1:25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spans="1:25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spans="1:25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spans="1:25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spans="1:25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spans="1:25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spans="1:25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spans="1:25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spans="1:25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spans="1:25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spans="1:25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spans="1:25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spans="1:25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spans="1:25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spans="1:25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spans="1:25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spans="1:25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spans="1:25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spans="1:25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spans="1:25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spans="1:25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spans="1:25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spans="1:25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spans="1:25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 spans="1:25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 spans="1:25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 spans="1:25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 spans="1:25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 spans="1:25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 spans="1:25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 spans="1:25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 spans="1:25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 spans="1:25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 spans="1:25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 spans="1:25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 spans="1:25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 spans="1:25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 spans="1:25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 spans="1:25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 spans="1:25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 spans="1:25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 spans="1:25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 spans="1:25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 spans="1:25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 spans="1:25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 spans="1:25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 spans="1:25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 spans="1:25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 spans="1:25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 spans="1:25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 spans="1:25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 spans="1:25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 spans="1:25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 spans="1:25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 spans="1:25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 spans="1:25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 spans="1:25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 spans="1:25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 spans="1:25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 spans="1:25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 spans="1:25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 spans="1:25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 spans="1:25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 spans="1:25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 spans="1:25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 spans="1:25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 spans="1:25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 spans="1:25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 spans="1:25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 spans="1:25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 spans="1:25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 spans="1:25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 spans="1:25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 spans="1:25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 spans="1:25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 spans="1:25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 spans="1:25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 spans="1:25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 spans="1:25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 spans="1:25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 spans="1:25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 spans="1:25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 spans="1:25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 spans="1:25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 spans="1:25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 spans="1:25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 spans="1:25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 spans="1:25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 spans="1:25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 spans="1:25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 spans="1:25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 spans="1:25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 spans="1:25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 spans="1:25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 spans="1:25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 spans="1:25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 spans="1:25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 spans="1:25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 spans="1:25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 spans="1:25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 spans="1:25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 spans="1:25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 spans="1:25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 spans="1:25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 spans="1:25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 spans="1:25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 spans="1:25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 spans="1:25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 spans="1:25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 spans="1:25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 spans="1:25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 spans="1:25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 spans="1:25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 spans="1:25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 spans="1:25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 spans="1:25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 spans="1:25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 spans="1:25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 spans="1:25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 spans="1:25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 spans="1:25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 spans="1:25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 spans="1:25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 spans="1:25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 spans="1:25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 spans="1:25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 spans="1:25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 spans="1:25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 spans="1:25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 spans="1:25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 spans="1:25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 spans="1:25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 spans="1:25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 spans="1:25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 spans="1:25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 spans="1:25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 spans="1:25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 spans="1:25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 spans="1:25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 spans="1:25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 spans="1:25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 spans="1:25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 spans="1:25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 spans="1:25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25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 spans="1:25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 spans="1:25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 spans="1:25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 spans="1:25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 spans="1:25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 spans="1:25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 spans="1:25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 spans="1:25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 spans="1:25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 spans="1:25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 spans="1:25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 spans="1:25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 spans="1:25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 spans="1:25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 spans="1:25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 spans="1:25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 spans="1:25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 spans="1:25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 spans="1:25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 spans="1:25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 spans="1:25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 spans="1:25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 spans="1:25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 spans="1:25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 spans="1:25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 spans="1:25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 spans="1:25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 spans="1:25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 spans="1:25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 spans="1:25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 spans="1:25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 spans="1:25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 spans="1:25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 spans="1:25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 spans="1:25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 spans="1:25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 spans="1:25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 spans="1:25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 spans="1:25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 spans="1:25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 spans="1:25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 spans="1:25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 spans="1:25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 spans="1:25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 spans="1:25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 spans="1:25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 spans="1:25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 spans="1:25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 spans="1:25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 spans="1:25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 spans="1:25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 spans="1:25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 spans="1:25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 spans="1:25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 spans="1:25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 spans="1:25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 spans="1:25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 spans="1:25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 spans="1:25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 spans="1:25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 spans="1:25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 spans="1:25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 spans="1:25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 spans="1:25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 spans="1:25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 spans="1:25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 spans="1:25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 spans="1:25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 spans="1:25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 spans="1:25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 spans="1:25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 spans="1:25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 spans="1:25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 spans="1:25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 spans="1:25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 spans="1:25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 spans="1:25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 spans="1:25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 spans="1:25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 spans="1:25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 spans="1:25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 spans="1:25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 spans="1:25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 spans="1:25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 spans="1:25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 spans="1:25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 spans="1:25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 spans="1:25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 spans="1:25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 spans="1:25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 spans="1:25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 spans="1:25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 spans="1:25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 spans="1:25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 spans="1:25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 spans="1:25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 spans="1:25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 spans="1:25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 spans="1:25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 spans="1:25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 spans="1:25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 spans="1:25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 spans="1:25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 spans="1:25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 spans="1:25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 spans="1:25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 spans="1:25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 spans="1:25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 spans="1:25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 spans="1:25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 spans="1:25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 spans="1:25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 spans="1:25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 spans="1:25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 spans="1:25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 spans="1:25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 spans="1:25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 spans="1:25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 spans="1:25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 spans="1:25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 spans="1:25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 spans="1:25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 spans="1:25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 spans="1:25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 spans="1:25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 spans="1:25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 spans="1:25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 spans="1:25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 spans="1:25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 spans="1:25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 spans="1:25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 spans="1:25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 spans="1:25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 spans="1:25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 spans="1:25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 spans="1:25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 spans="1:25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 spans="1:25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 spans="1:25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 spans="1:25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 spans="1:25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 spans="1:25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 spans="1:25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 spans="1:25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 spans="1:25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 spans="1:25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 spans="1:25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 spans="1:25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 spans="1:25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 spans="1:25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 spans="1:25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 spans="1:25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 spans="1:25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 spans="1:25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 spans="1:25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 spans="1:25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 spans="1:25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 spans="1:25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 spans="1:25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 spans="1:25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 spans="1:25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 spans="1:25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 spans="1:25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 spans="1:25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 spans="1:25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 spans="1:25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 spans="1:25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 spans="1:25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 spans="1:25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 spans="1:25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 spans="1:25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 spans="1:25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 spans="1:25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 spans="1:25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 spans="1:25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 spans="1:25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 spans="1:25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 spans="1:25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 spans="1:25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 spans="1:25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 spans="1:25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 spans="1:25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 spans="1:25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 spans="1:25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 spans="1:25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 spans="1:25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 spans="1:25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 spans="1:25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 spans="1:25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 spans="1:25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 spans="1:25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 spans="1:25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 spans="1:25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 spans="1:25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 spans="1:25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 spans="1:25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 spans="1:25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 spans="1:25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 spans="1:25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 spans="1:25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 spans="1:25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 spans="1:25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 spans="1:25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 spans="1:25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 spans="1:25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 spans="1:25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 spans="1:25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 spans="1:25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 spans="1:25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 spans="1:25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 spans="1:25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 spans="1:25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 spans="1:25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 spans="1:25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 spans="1:25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 spans="1:25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 spans="1:25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 spans="1:25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 spans="1:25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 spans="1:25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 spans="1:25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 spans="1:25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 spans="1:25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 spans="1:25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 spans="1:25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 spans="1:25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 spans="1:25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 spans="1:25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 spans="1:25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 spans="1:25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 spans="1:25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 spans="1:25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 spans="1:25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 spans="1:25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 spans="1:25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 spans="1:25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 spans="1:25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 spans="1:25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 spans="1:25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 spans="1:25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 spans="1:25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 spans="1:25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 spans="1:25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 spans="1:25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 spans="1:25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 spans="1:25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 spans="1:25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 spans="1:25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 spans="1:25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 spans="1:25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 spans="1:25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 spans="1:25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 spans="1:25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 spans="1:25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 spans="1:25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 spans="1:25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 spans="1:25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 spans="1:25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 spans="1:25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 spans="1:25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 spans="1:25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 spans="1:25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 spans="1:25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 spans="1:25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 spans="1:25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 spans="1:25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 spans="1:25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 spans="1:25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 spans="1:25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 spans="1:25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 spans="1:25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 spans="1:25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 spans="1:25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 spans="1:25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 spans="1:25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 spans="1:25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 spans="1:25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 spans="1:25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 spans="1:25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 spans="1:25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 spans="1:25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 spans="1:25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 spans="1:25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 spans="1:25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 spans="1:25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 spans="1:25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 spans="1:25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 spans="1:25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 spans="1:25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 spans="1:25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 spans="1:25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 spans="1:25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 spans="1:25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 spans="1:25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 spans="1:25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 spans="1:25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 spans="1:25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 spans="1:25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 spans="1:25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 spans="1:25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 spans="1:25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 spans="1:25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 spans="1:25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 spans="1:25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 spans="1:25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 spans="1:25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 spans="1:25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 spans="1:25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 spans="1:25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 spans="1:25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 spans="1:25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 spans="1:25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 spans="1:25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 spans="1:25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 spans="1:25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 spans="1:25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 spans="1:25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 spans="1:25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 spans="1:25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 spans="1:25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 spans="1:25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 spans="1:25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 spans="1:25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 spans="1:25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 spans="1:25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 spans="1:25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 spans="1:25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 spans="1:25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 spans="1:25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 spans="1:25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 spans="1:25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 spans="1:25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 spans="1:25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 spans="1:25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 spans="1:25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 spans="1:25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 spans="1:25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 spans="1:25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 spans="1:25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 spans="1:25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 spans="1:25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 spans="1:25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 spans="1:25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 spans="1:25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 spans="1:25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 spans="1:25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 spans="1:25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 spans="1:25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 spans="1:25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 spans="1:25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 spans="1:25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 spans="1:25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 spans="1:25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 spans="1:25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 spans="1:25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 spans="1:25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 spans="1:25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 spans="1:25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 spans="1:25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 spans="1:25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 spans="1:25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 spans="1:25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 spans="1:25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 spans="1:25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 spans="1:25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 spans="1:25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 spans="1:25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 spans="1:25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 spans="1:25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 spans="1:25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 spans="1:25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 spans="1:25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 spans="1:25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 spans="1:25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 spans="1:25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 spans="1:25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 spans="1:25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 spans="1:25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 spans="1:25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 spans="1:25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 spans="1:25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 spans="1:25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 spans="1:25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 spans="1:25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 spans="1:25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 spans="1:25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 spans="1:25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 spans="1:25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 spans="1:25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 spans="1:25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 spans="1:25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 spans="1:25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 spans="1:25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 spans="1:25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 spans="1:25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 spans="1:25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 spans="1:25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 spans="1:25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 spans="1:25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 spans="1:25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 spans="1:25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 spans="1:25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 spans="1:25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 spans="1:25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 spans="1:25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 spans="1:25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 spans="1:25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 spans="1:25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 spans="1:25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 spans="1:25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 spans="1:25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 spans="1:25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 spans="1:25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 spans="1:25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 spans="1:25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 spans="1:25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 spans="1:25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 spans="1:25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 spans="1:25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 spans="1:25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 spans="1:25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 spans="1:25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 spans="1:25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 spans="1:25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 spans="1:25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 spans="1:25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 spans="1:25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 spans="1:25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 spans="1:25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 spans="1:25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 spans="1:25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 spans="1:25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 spans="1:25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 spans="1:25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 spans="1:25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 spans="1:25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 spans="1:25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 spans="1:25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 spans="1:25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 spans="1:25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 spans="1:25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 spans="1:25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 spans="1:25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 spans="1:25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 spans="1:25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 spans="1:25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 spans="1:25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 spans="1:25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 spans="1:25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 spans="1:25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 spans="1:25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 spans="1:25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 spans="1:25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 spans="1:25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 spans="1:25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 spans="1:25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 spans="1:25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 spans="1:25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 spans="1:25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 spans="1:25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 spans="1:25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 spans="1:25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 spans="1:25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 spans="1:25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 spans="1:25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 spans="1:25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 spans="1:25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 spans="1:25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 spans="1:25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 spans="1:25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 spans="1:25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 spans="1:25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 spans="1:25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 spans="1:25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 spans="1:25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 spans="1:25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 spans="1:25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 spans="1:25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 spans="1:25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 spans="1:25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 spans="1:25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 spans="1:25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 spans="1:25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 spans="1:25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 spans="1:25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 spans="1:25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 spans="1:25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 spans="1:25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 spans="1:25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 spans="1:25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 spans="1:25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 spans="1:25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 spans="1:25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 spans="1:25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 spans="1:25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 spans="1:25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 spans="1:25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 spans="1:25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 spans="1:25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 spans="1:25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 spans="1:25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 spans="1:25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 spans="1:25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 spans="1:25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 spans="1:25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 spans="1:25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 spans="1:25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 spans="1:25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 spans="1:25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 spans="1:25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 spans="1:25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 spans="1:25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 spans="1:25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 spans="1:25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 spans="1:25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 spans="1:25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 spans="1:25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 spans="1:25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 spans="1:25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 spans="1:25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 spans="1:25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 spans="1:25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 spans="1:25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 spans="1:25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 spans="1:25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 spans="1:25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 spans="1:25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 spans="1:25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 spans="1:25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 spans="1:25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 spans="1:25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 spans="1:25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 spans="1:25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 spans="1:25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 spans="1:25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 spans="1:25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 spans="1:25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 spans="1:25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 spans="1:25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 spans="1:25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 spans="1:25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 spans="1:25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 spans="1:25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 spans="1:25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 spans="1:25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 spans="1:25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 spans="1:25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 spans="1:25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 spans="1:25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 spans="1:25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 spans="1:25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 spans="1:25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 spans="1:25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 spans="1:25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 spans="1:25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 spans="1:25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 spans="1:25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 spans="1:25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 spans="1:25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 spans="1:25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 spans="1:25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 spans="1:25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 spans="1:25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 spans="1:25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 spans="1:25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 spans="1:25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 spans="1:25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 spans="1:25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 spans="1:25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 spans="1:25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 spans="1:25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 spans="1:25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 spans="1:25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 spans="1:25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 spans="1:25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 spans="1:25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 spans="1:25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 spans="1:25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 spans="1:25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 spans="1:25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 spans="1:25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 spans="1:25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 spans="1:25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 spans="1:25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 spans="1:25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 spans="1:25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 spans="1:25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 spans="1:25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 spans="1:25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 spans="1:25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 spans="1:25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 spans="1:25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  <row r="916" spans="1:25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</row>
    <row r="917" spans="1:25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</row>
    <row r="918" spans="1:25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</row>
    <row r="919" spans="1:25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</row>
    <row r="920" spans="1:25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</row>
    <row r="921" spans="1:25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</row>
    <row r="922" spans="1:25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</row>
    <row r="923" spans="1:25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</row>
    <row r="924" spans="1:25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</row>
    <row r="925" spans="1:25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</row>
    <row r="926" spans="1:25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</row>
    <row r="927" spans="1:25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</row>
    <row r="928" spans="1:25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</row>
    <row r="929" spans="1:25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</row>
    <row r="930" spans="1:25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</row>
    <row r="931" spans="1:25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</row>
    <row r="932" spans="1:25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</row>
    <row r="933" spans="1:25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</row>
    <row r="934" spans="1:25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</row>
    <row r="935" spans="1:25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</row>
    <row r="936" spans="1:25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</row>
    <row r="937" spans="1:25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</row>
    <row r="938" spans="1:25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</row>
    <row r="939" spans="1:25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</row>
    <row r="940" spans="1:25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</row>
    <row r="941" spans="1:25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</row>
    <row r="942" spans="1:25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</row>
    <row r="943" spans="1:25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</row>
    <row r="944" spans="1:25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</row>
    <row r="945" spans="1:25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</row>
    <row r="946" spans="1:25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</row>
    <row r="947" spans="1:25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</row>
    <row r="948" spans="1:25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</row>
    <row r="949" spans="1:25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</row>
    <row r="950" spans="1:25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</row>
    <row r="951" spans="1:25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</row>
    <row r="952" spans="1:25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</row>
    <row r="953" spans="1:25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</row>
    <row r="954" spans="1:25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</row>
    <row r="955" spans="1:25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</row>
    <row r="956" spans="1:25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</row>
    <row r="957" spans="1:25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</row>
    <row r="958" spans="1:25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</row>
    <row r="959" spans="1:25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</row>
    <row r="960" spans="1:25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</row>
    <row r="961" spans="1:25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</row>
    <row r="962" spans="1:25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</row>
    <row r="963" spans="1:25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</row>
    <row r="964" spans="1:25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</row>
    <row r="965" spans="1:25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</row>
    <row r="966" spans="1:25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</row>
    <row r="967" spans="1:25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</row>
    <row r="968" spans="1:25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</row>
    <row r="969" spans="1:25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</row>
    <row r="970" spans="1:25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</row>
    <row r="971" spans="1:25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</row>
    <row r="972" spans="1:25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</row>
    <row r="973" spans="1:25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</row>
    <row r="974" spans="1:25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</row>
    <row r="975" spans="1:25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</row>
    <row r="976" spans="1:25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</row>
    <row r="977" spans="1:25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</row>
    <row r="978" spans="1:25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</row>
    <row r="979" spans="1:25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</row>
    <row r="980" spans="1:25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</row>
    <row r="981" spans="1:25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</row>
    <row r="982" spans="1:25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</row>
    <row r="983" spans="1:25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</row>
    <row r="984" spans="1:25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</row>
    <row r="985" spans="1:25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</row>
    <row r="986" spans="1:25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</row>
    <row r="987" spans="1:25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</row>
    <row r="988" spans="1:25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</row>
    <row r="989" spans="1:25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</row>
    <row r="990" spans="1:25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</row>
    <row r="991" spans="1:25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</row>
    <row r="992" spans="1:25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</row>
    <row r="993" spans="1:25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</row>
    <row r="994" spans="1:25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</row>
    <row r="995" spans="1:25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</row>
  </sheetData>
  <sortState ref="A2:AJ8">
    <sortCondition descending="1" ref="AF2:AF8"/>
  </sortState>
  <dataConsolidate/>
  <dataValidations count="4">
    <dataValidation type="list" allowBlank="1" showInputMessage="1" showErrorMessage="1" sqref="C2:C42">
      <formula1>state</formula1>
    </dataValidation>
    <dataValidation type="list" allowBlank="1" showInputMessage="1" showErrorMessage="1" sqref="E1:E42">
      <formula1>kind</formula1>
    </dataValidation>
    <dataValidation type="list" allowBlank="1" showInputMessage="1" showErrorMessage="1" sqref="F2:F42">
      <formula1>walnutcultivar</formula1>
    </dataValidation>
    <dataValidation type="list" allowBlank="1" showInputMessage="1" showErrorMessage="1" sqref="B2:B42">
      <formula1>entrant</formula1>
    </dataValidation>
  </dataValidations>
  <pageMargins left="0.28999999999999998" right="0.25" top="0.75" bottom="0.5" header="0.49" footer="0.5"/>
  <pageSetup scale="7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995"/>
  <sheetViews>
    <sheetView zoomScale="70" zoomScaleNormal="100" zoomScaleSheetLayoutView="75" workbookViewId="0">
      <pane xSplit="3" ySplit="1" topLeftCell="O2" activePane="bottomRight" state="frozen"/>
      <selection pane="topRight" activeCell="E1" sqref="E1"/>
      <selection pane="bottomLeft" activeCell="A5" sqref="A5"/>
      <selection pane="bottomRight" activeCell="E12" sqref="E12"/>
    </sheetView>
  </sheetViews>
  <sheetFormatPr defaultRowHeight="15" x14ac:dyDescent="0.2"/>
  <cols>
    <col min="1" max="1" width="6.77734375" customWidth="1"/>
    <col min="2" max="2" width="15" customWidth="1"/>
    <col min="3" max="3" width="6.77734375" customWidth="1"/>
    <col min="4" max="4" width="9.5546875" customWidth="1"/>
    <col min="6" max="6" width="12.33203125" customWidth="1"/>
    <col min="7" max="7" width="13.21875" style="2" customWidth="1"/>
    <col min="8" max="8" width="10.21875" customWidth="1"/>
    <col min="9" max="9" width="9.6640625" style="2" customWidth="1"/>
    <col min="10" max="10" width="8.77734375" style="2" customWidth="1"/>
    <col min="11" max="11" width="14.44140625" style="2" customWidth="1"/>
    <col min="12" max="12" width="8.21875" customWidth="1"/>
    <col min="13" max="13" width="10" style="2" customWidth="1"/>
    <col min="14" max="14" width="11.109375" customWidth="1"/>
    <col min="15" max="15" width="14.33203125" customWidth="1"/>
    <col min="16" max="16" width="11" style="2" customWidth="1"/>
    <col min="17" max="17" width="8.88671875" style="2"/>
    <col min="18" max="19" width="8.6640625" customWidth="1"/>
    <col min="20" max="20" width="9.88671875" customWidth="1"/>
    <col min="21" max="21" width="12" style="2" customWidth="1"/>
    <col min="22" max="22" width="7.21875" customWidth="1"/>
    <col min="24" max="24" width="9" customWidth="1"/>
    <col min="25" max="25" width="7.77734375" style="2" customWidth="1"/>
    <col min="26" max="26" width="7.21875" style="2" customWidth="1"/>
    <col min="27" max="27" width="10.33203125" style="2" customWidth="1"/>
    <col min="28" max="28" width="10" customWidth="1"/>
    <col min="29" max="29" width="10" style="2" customWidth="1"/>
    <col min="31" max="31" width="7.21875" customWidth="1"/>
    <col min="33" max="33" width="8.88671875" style="66"/>
    <col min="36" max="36" width="40.33203125" style="109" customWidth="1"/>
  </cols>
  <sheetData>
    <row r="1" spans="1:36" ht="74.25" customHeight="1" x14ac:dyDescent="0.2">
      <c r="A1" s="123" t="s">
        <v>83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6</v>
      </c>
      <c r="H1" s="6" t="s">
        <v>7</v>
      </c>
      <c r="I1" s="39" t="s">
        <v>46</v>
      </c>
      <c r="J1" s="6" t="s">
        <v>8</v>
      </c>
      <c r="K1" s="39" t="s">
        <v>34</v>
      </c>
      <c r="L1" s="6" t="s">
        <v>9</v>
      </c>
      <c r="M1" s="6" t="s">
        <v>10</v>
      </c>
      <c r="N1" s="6" t="s">
        <v>11</v>
      </c>
      <c r="O1" s="6" t="s">
        <v>5</v>
      </c>
      <c r="P1" s="6" t="s">
        <v>19</v>
      </c>
      <c r="Q1" s="6" t="s">
        <v>20</v>
      </c>
      <c r="R1" s="39" t="s">
        <v>47</v>
      </c>
      <c r="S1" s="6" t="s">
        <v>21</v>
      </c>
      <c r="T1" s="6" t="s">
        <v>22</v>
      </c>
      <c r="U1" s="39" t="s">
        <v>29</v>
      </c>
      <c r="V1" s="6" t="s">
        <v>12</v>
      </c>
      <c r="W1" s="39" t="s">
        <v>48</v>
      </c>
      <c r="X1" s="39" t="s">
        <v>49</v>
      </c>
      <c r="Y1" s="39" t="s">
        <v>32</v>
      </c>
      <c r="Z1" s="39" t="s">
        <v>30</v>
      </c>
      <c r="AA1" s="6" t="s">
        <v>24</v>
      </c>
      <c r="AB1" s="6" t="s">
        <v>14</v>
      </c>
      <c r="AC1" s="39" t="s">
        <v>31</v>
      </c>
      <c r="AD1" s="39" t="s">
        <v>50</v>
      </c>
      <c r="AE1" s="6" t="s">
        <v>16</v>
      </c>
      <c r="AF1" s="172" t="s">
        <v>17</v>
      </c>
      <c r="AG1" s="63" t="s">
        <v>40</v>
      </c>
      <c r="AH1" s="45" t="s">
        <v>44</v>
      </c>
      <c r="AI1" s="45" t="s">
        <v>45</v>
      </c>
      <c r="AJ1" s="106" t="s">
        <v>72</v>
      </c>
    </row>
    <row r="2" spans="1:36" s="146" customFormat="1" ht="12.75" customHeight="1" x14ac:dyDescent="0.2">
      <c r="A2" s="129">
        <v>7</v>
      </c>
      <c r="B2" s="314" t="s">
        <v>111</v>
      </c>
      <c r="C2" s="131" t="s">
        <v>25</v>
      </c>
      <c r="D2" s="127" t="s">
        <v>108</v>
      </c>
      <c r="E2" s="168" t="s">
        <v>65</v>
      </c>
      <c r="F2" s="134" t="s">
        <v>109</v>
      </c>
      <c r="G2" s="134">
        <v>0</v>
      </c>
      <c r="H2" s="135">
        <f t="shared" ref="H2:H10" si="0">IF(G2=0,1,IF(G2&lt;2.4,2,3))</f>
        <v>1</v>
      </c>
      <c r="I2" s="134">
        <v>1</v>
      </c>
      <c r="J2" s="134">
        <v>5</v>
      </c>
      <c r="K2" s="134">
        <v>5</v>
      </c>
      <c r="L2" s="135">
        <f t="shared" ref="L2:L10" si="1">IF(J2&lt;0.2,0,IF(J2/K2=1,1,IF(J2/K2&gt;0.77,2,3)))</f>
        <v>1</v>
      </c>
      <c r="M2" s="134">
        <v>66.8</v>
      </c>
      <c r="N2" s="136">
        <f t="shared" ref="N2:N10" si="2">IF(M2&lt;1,0,M2/J2)</f>
        <v>13.36</v>
      </c>
      <c r="O2" s="129">
        <f t="shared" ref="O2:O10" si="3">IF(N2&gt;19.9,1,IF(N2&gt;14.91,2,3))</f>
        <v>3</v>
      </c>
      <c r="P2" s="134">
        <v>34.700000000000003</v>
      </c>
      <c r="Q2" s="137">
        <v>0</v>
      </c>
      <c r="R2" s="138">
        <f t="shared" ref="R2:R10" si="4">Q2+P2</f>
        <v>34.700000000000003</v>
      </c>
      <c r="S2" s="139">
        <f t="shared" ref="S2:S10" si="5">IF(R2&lt;1,0,P2/R2)</f>
        <v>1</v>
      </c>
      <c r="T2" s="140">
        <f t="shared" ref="T2:T10" si="6">IF(S2&gt;0.891,1,IF(S2&gt;0.591,2,3))</f>
        <v>1</v>
      </c>
      <c r="U2" s="134">
        <v>20</v>
      </c>
      <c r="V2" s="140">
        <f t="shared" ref="V2:V10" si="7">IF(U2&lt;1,3,IF(U2/(J2*4)&gt;0.949,1,IF(U2/(J2*4)&gt;0.599,2,3)))</f>
        <v>1</v>
      </c>
      <c r="W2" s="138">
        <f t="shared" ref="W2:W10" si="8">IF(J2&lt;2,0,R2/J2)</f>
        <v>6.94</v>
      </c>
      <c r="X2" s="140">
        <f t="shared" ref="X2:X10" si="9">IF(W2&gt;4.9,1,IF(W2&gt;3.9,2,3))</f>
        <v>1</v>
      </c>
      <c r="Y2" s="134">
        <v>1</v>
      </c>
      <c r="Z2" s="142">
        <v>1</v>
      </c>
      <c r="AA2" s="142">
        <v>20</v>
      </c>
      <c r="AB2" s="143">
        <f t="shared" ref="AB2:AB10" si="10">IF(J2&lt;2,0,IF(AA2/(J2*4)&gt;0.949,1,IF(AA2/(J2*4)&gt;0.749,2,3)))</f>
        <v>1</v>
      </c>
      <c r="AC2" s="142">
        <v>1</v>
      </c>
      <c r="AD2" s="144">
        <f t="shared" ref="AD2:AD10" si="11">IF(M2&lt;1,0,R2/M2)</f>
        <v>0.51946107784431139</v>
      </c>
      <c r="AE2" s="143">
        <f t="shared" ref="AE2:AE10" si="12">IF(AC2&lt;1,0,AC2+AB2+Z2+Y2+X2+V2+T2+O2+L2+I2+H2)</f>
        <v>13</v>
      </c>
      <c r="AF2" s="145">
        <f t="shared" ref="AF2:AF10" si="13">IF(AE2&lt;1,0,AD2/AE2*10000)</f>
        <v>399.58544449562413</v>
      </c>
      <c r="AG2" s="165">
        <v>31.3</v>
      </c>
      <c r="AH2" s="146">
        <f t="shared" ref="AH2:AH10" si="14">P2+Q2+AG2</f>
        <v>66</v>
      </c>
      <c r="AI2" s="146">
        <f t="shared" ref="AI2:AI10" si="15">M2</f>
        <v>66.8</v>
      </c>
      <c r="AJ2" s="165" t="s">
        <v>110</v>
      </c>
    </row>
    <row r="3" spans="1:36" s="146" customFormat="1" ht="30" x14ac:dyDescent="0.2">
      <c r="A3" s="129">
        <v>9</v>
      </c>
      <c r="B3" s="314" t="s">
        <v>111</v>
      </c>
      <c r="C3" s="131" t="s">
        <v>25</v>
      </c>
      <c r="D3" s="127" t="s">
        <v>139</v>
      </c>
      <c r="E3" s="168" t="s">
        <v>65</v>
      </c>
      <c r="F3" s="134" t="s">
        <v>109</v>
      </c>
      <c r="G3" s="134">
        <v>0</v>
      </c>
      <c r="H3" s="135">
        <f t="shared" si="0"/>
        <v>1</v>
      </c>
      <c r="I3" s="134">
        <v>1</v>
      </c>
      <c r="J3" s="134">
        <v>4</v>
      </c>
      <c r="K3" s="134">
        <v>4</v>
      </c>
      <c r="L3" s="135">
        <f t="shared" si="1"/>
        <v>1</v>
      </c>
      <c r="M3" s="134">
        <v>57.5</v>
      </c>
      <c r="N3" s="136">
        <f t="shared" si="2"/>
        <v>14.375</v>
      </c>
      <c r="O3" s="129">
        <f t="shared" si="3"/>
        <v>3</v>
      </c>
      <c r="P3" s="134">
        <v>28.9</v>
      </c>
      <c r="Q3" s="137">
        <v>0</v>
      </c>
      <c r="R3" s="138">
        <f t="shared" si="4"/>
        <v>28.9</v>
      </c>
      <c r="S3" s="139">
        <f t="shared" si="5"/>
        <v>1</v>
      </c>
      <c r="T3" s="140">
        <f t="shared" si="6"/>
        <v>1</v>
      </c>
      <c r="U3" s="134">
        <v>20</v>
      </c>
      <c r="V3" s="140">
        <f t="shared" si="7"/>
        <v>1</v>
      </c>
      <c r="W3" s="138">
        <f t="shared" si="8"/>
        <v>7.2249999999999996</v>
      </c>
      <c r="X3" s="140">
        <f t="shared" si="9"/>
        <v>1</v>
      </c>
      <c r="Y3" s="134">
        <v>1</v>
      </c>
      <c r="Z3" s="142">
        <v>1</v>
      </c>
      <c r="AA3" s="142">
        <v>20</v>
      </c>
      <c r="AB3" s="143">
        <f t="shared" si="10"/>
        <v>1</v>
      </c>
      <c r="AC3" s="142">
        <v>1</v>
      </c>
      <c r="AD3" s="144">
        <f t="shared" si="11"/>
        <v>0.50260869565217392</v>
      </c>
      <c r="AE3" s="143">
        <f t="shared" si="12"/>
        <v>13</v>
      </c>
      <c r="AF3" s="145">
        <f t="shared" si="13"/>
        <v>386.62207357859529</v>
      </c>
      <c r="AG3" s="165">
        <v>28.1</v>
      </c>
      <c r="AH3" s="146">
        <f t="shared" si="14"/>
        <v>57</v>
      </c>
      <c r="AI3" s="146">
        <f t="shared" si="15"/>
        <v>57.5</v>
      </c>
      <c r="AJ3" s="165" t="s">
        <v>140</v>
      </c>
    </row>
    <row r="4" spans="1:36" s="146" customFormat="1" ht="30" x14ac:dyDescent="0.2">
      <c r="A4" s="129">
        <v>2</v>
      </c>
      <c r="B4" s="104" t="s">
        <v>57</v>
      </c>
      <c r="C4" s="131" t="s">
        <v>25</v>
      </c>
      <c r="D4" s="126" t="s">
        <v>58</v>
      </c>
      <c r="E4" s="169" t="s">
        <v>58</v>
      </c>
      <c r="F4" s="133" t="s">
        <v>58</v>
      </c>
      <c r="G4" s="134">
        <v>2</v>
      </c>
      <c r="H4" s="135">
        <f t="shared" si="0"/>
        <v>2</v>
      </c>
      <c r="I4" s="134">
        <v>1</v>
      </c>
      <c r="J4" s="134">
        <v>5</v>
      </c>
      <c r="K4" s="134">
        <v>7</v>
      </c>
      <c r="L4" s="135">
        <f t="shared" si="1"/>
        <v>3</v>
      </c>
      <c r="M4" s="134">
        <v>53.9</v>
      </c>
      <c r="N4" s="136">
        <f t="shared" si="2"/>
        <v>10.78</v>
      </c>
      <c r="O4" s="129">
        <f t="shared" si="3"/>
        <v>3</v>
      </c>
      <c r="P4" s="134">
        <v>31.2</v>
      </c>
      <c r="Q4" s="134">
        <v>0</v>
      </c>
      <c r="R4" s="138">
        <f t="shared" si="4"/>
        <v>31.2</v>
      </c>
      <c r="S4" s="139">
        <f t="shared" si="5"/>
        <v>1</v>
      </c>
      <c r="T4" s="140">
        <f t="shared" si="6"/>
        <v>1</v>
      </c>
      <c r="U4" s="134">
        <v>20</v>
      </c>
      <c r="V4" s="140">
        <f t="shared" si="7"/>
        <v>1</v>
      </c>
      <c r="W4" s="138">
        <f t="shared" si="8"/>
        <v>6.24</v>
      </c>
      <c r="X4" s="140">
        <f t="shared" si="9"/>
        <v>1</v>
      </c>
      <c r="Y4" s="134">
        <v>1</v>
      </c>
      <c r="Z4" s="142">
        <v>1</v>
      </c>
      <c r="AA4" s="142">
        <v>20</v>
      </c>
      <c r="AB4" s="143">
        <f t="shared" si="10"/>
        <v>1</v>
      </c>
      <c r="AC4" s="142">
        <v>1</v>
      </c>
      <c r="AD4" s="144">
        <f t="shared" si="11"/>
        <v>0.57884972170686455</v>
      </c>
      <c r="AE4" s="143">
        <f t="shared" si="12"/>
        <v>16</v>
      </c>
      <c r="AF4" s="145">
        <f t="shared" si="13"/>
        <v>361.78107606679032</v>
      </c>
      <c r="AG4" s="165">
        <v>35.1</v>
      </c>
      <c r="AH4" s="146">
        <f t="shared" si="14"/>
        <v>66.3</v>
      </c>
      <c r="AI4" s="146">
        <f t="shared" si="15"/>
        <v>53.9</v>
      </c>
      <c r="AJ4" s="165"/>
    </row>
    <row r="5" spans="1:36" s="146" customFormat="1" ht="45" x14ac:dyDescent="0.2">
      <c r="A5" s="156">
        <v>5</v>
      </c>
      <c r="B5" s="157" t="s">
        <v>60</v>
      </c>
      <c r="C5" s="158" t="s">
        <v>25</v>
      </c>
      <c r="D5" s="159" t="s">
        <v>85</v>
      </c>
      <c r="E5" s="160" t="s">
        <v>58</v>
      </c>
      <c r="F5" s="161" t="s">
        <v>28</v>
      </c>
      <c r="G5" s="142">
        <v>0</v>
      </c>
      <c r="H5" s="162">
        <f t="shared" si="0"/>
        <v>1</v>
      </c>
      <c r="I5" s="142">
        <v>1</v>
      </c>
      <c r="J5" s="142">
        <v>5</v>
      </c>
      <c r="K5" s="142">
        <v>5</v>
      </c>
      <c r="L5" s="162">
        <f t="shared" si="1"/>
        <v>1</v>
      </c>
      <c r="M5" s="142">
        <v>51.8</v>
      </c>
      <c r="N5" s="163">
        <f t="shared" si="2"/>
        <v>10.36</v>
      </c>
      <c r="O5" s="156">
        <f t="shared" si="3"/>
        <v>3</v>
      </c>
      <c r="P5" s="141">
        <v>25.1</v>
      </c>
      <c r="Q5" s="142">
        <v>1.7</v>
      </c>
      <c r="R5" s="145">
        <f t="shared" si="4"/>
        <v>26.8</v>
      </c>
      <c r="S5" s="164">
        <f t="shared" si="5"/>
        <v>0.93656716417910446</v>
      </c>
      <c r="T5" s="143">
        <f t="shared" si="6"/>
        <v>1</v>
      </c>
      <c r="U5" s="142">
        <v>18</v>
      </c>
      <c r="V5" s="143">
        <f t="shared" si="7"/>
        <v>2</v>
      </c>
      <c r="W5" s="145">
        <f t="shared" si="8"/>
        <v>5.36</v>
      </c>
      <c r="X5" s="143">
        <f t="shared" si="9"/>
        <v>1</v>
      </c>
      <c r="Y5" s="142">
        <v>1</v>
      </c>
      <c r="Z5" s="142">
        <v>1</v>
      </c>
      <c r="AA5" s="142">
        <v>18</v>
      </c>
      <c r="AB5" s="143">
        <f t="shared" si="10"/>
        <v>2</v>
      </c>
      <c r="AC5" s="142">
        <v>1</v>
      </c>
      <c r="AD5" s="144">
        <f t="shared" si="11"/>
        <v>0.51737451737451745</v>
      </c>
      <c r="AE5" s="143">
        <f t="shared" si="12"/>
        <v>15</v>
      </c>
      <c r="AF5" s="145">
        <f t="shared" si="13"/>
        <v>344.916344916345</v>
      </c>
      <c r="AG5" s="165">
        <v>24.6</v>
      </c>
      <c r="AH5" s="146">
        <f t="shared" si="14"/>
        <v>51.400000000000006</v>
      </c>
      <c r="AI5" s="146">
        <f t="shared" si="15"/>
        <v>51.8</v>
      </c>
      <c r="AJ5" s="165" t="s">
        <v>86</v>
      </c>
    </row>
    <row r="6" spans="1:36" s="146" customFormat="1" ht="30" x14ac:dyDescent="0.2">
      <c r="A6" s="129">
        <v>3</v>
      </c>
      <c r="B6" s="166" t="s">
        <v>60</v>
      </c>
      <c r="C6" s="131" t="s">
        <v>25</v>
      </c>
      <c r="D6" s="126" t="s">
        <v>64</v>
      </c>
      <c r="E6" s="132" t="s">
        <v>65</v>
      </c>
      <c r="F6" s="133" t="s">
        <v>65</v>
      </c>
      <c r="G6" s="134">
        <v>1</v>
      </c>
      <c r="H6" s="135">
        <f t="shared" si="0"/>
        <v>2</v>
      </c>
      <c r="I6" s="134">
        <v>1</v>
      </c>
      <c r="J6" s="134">
        <v>5</v>
      </c>
      <c r="K6" s="134">
        <v>6</v>
      </c>
      <c r="L6" s="135">
        <f t="shared" si="1"/>
        <v>2</v>
      </c>
      <c r="M6" s="134">
        <v>33.299999999999997</v>
      </c>
      <c r="N6" s="136">
        <f t="shared" si="2"/>
        <v>6.6599999999999993</v>
      </c>
      <c r="O6" s="129">
        <f t="shared" si="3"/>
        <v>3</v>
      </c>
      <c r="P6" s="134">
        <v>17.3</v>
      </c>
      <c r="Q6" s="134">
        <v>0.3</v>
      </c>
      <c r="R6" s="138">
        <f t="shared" si="4"/>
        <v>17.600000000000001</v>
      </c>
      <c r="S6" s="139">
        <f t="shared" si="5"/>
        <v>0.98295454545454541</v>
      </c>
      <c r="T6" s="140">
        <f t="shared" si="6"/>
        <v>1</v>
      </c>
      <c r="U6" s="134">
        <v>19</v>
      </c>
      <c r="V6" s="140">
        <f t="shared" si="7"/>
        <v>1</v>
      </c>
      <c r="W6" s="138">
        <f t="shared" si="8"/>
        <v>3.5200000000000005</v>
      </c>
      <c r="X6" s="140">
        <f t="shared" si="9"/>
        <v>3</v>
      </c>
      <c r="Y6" s="134">
        <v>1</v>
      </c>
      <c r="Z6" s="142">
        <v>1</v>
      </c>
      <c r="AA6" s="142">
        <v>19</v>
      </c>
      <c r="AB6" s="143">
        <f t="shared" si="10"/>
        <v>1</v>
      </c>
      <c r="AC6" s="142">
        <v>1</v>
      </c>
      <c r="AD6" s="144">
        <f t="shared" si="11"/>
        <v>0.52852852852852861</v>
      </c>
      <c r="AE6" s="143">
        <f t="shared" si="12"/>
        <v>17</v>
      </c>
      <c r="AF6" s="145">
        <f t="shared" si="13"/>
        <v>310.89913442854623</v>
      </c>
      <c r="AG6" s="165">
        <v>19.8</v>
      </c>
      <c r="AH6" s="146">
        <f t="shared" si="14"/>
        <v>37.400000000000006</v>
      </c>
      <c r="AI6" s="146">
        <f t="shared" si="15"/>
        <v>33.299999999999997</v>
      </c>
      <c r="AJ6" s="165"/>
    </row>
    <row r="7" spans="1:36" s="146" customFormat="1" x14ac:dyDescent="0.2">
      <c r="A7" s="129">
        <v>1</v>
      </c>
      <c r="B7" s="166" t="s">
        <v>54</v>
      </c>
      <c r="C7" s="131" t="s">
        <v>25</v>
      </c>
      <c r="D7" s="88" t="s">
        <v>28</v>
      </c>
      <c r="E7" s="168" t="s">
        <v>28</v>
      </c>
      <c r="F7" s="137" t="s">
        <v>28</v>
      </c>
      <c r="G7" s="134">
        <v>0</v>
      </c>
      <c r="H7" s="135">
        <f t="shared" si="0"/>
        <v>1</v>
      </c>
      <c r="I7" s="134">
        <v>1</v>
      </c>
      <c r="J7" s="134">
        <v>5</v>
      </c>
      <c r="K7" s="134">
        <v>5</v>
      </c>
      <c r="L7" s="135">
        <f t="shared" si="1"/>
        <v>1</v>
      </c>
      <c r="M7" s="134">
        <v>67.3</v>
      </c>
      <c r="N7" s="136">
        <f t="shared" si="2"/>
        <v>13.459999999999999</v>
      </c>
      <c r="O7" s="129">
        <f t="shared" si="3"/>
        <v>3</v>
      </c>
      <c r="P7" s="137">
        <v>31.8</v>
      </c>
      <c r="Q7" s="137">
        <v>1.1000000000000001</v>
      </c>
      <c r="R7" s="138">
        <f t="shared" si="4"/>
        <v>32.9</v>
      </c>
      <c r="S7" s="139">
        <f t="shared" si="5"/>
        <v>0.96656534954407303</v>
      </c>
      <c r="T7" s="140">
        <f t="shared" si="6"/>
        <v>1</v>
      </c>
      <c r="U7" s="134">
        <v>14</v>
      </c>
      <c r="V7" s="140">
        <f t="shared" si="7"/>
        <v>2</v>
      </c>
      <c r="W7" s="138">
        <f t="shared" si="8"/>
        <v>6.58</v>
      </c>
      <c r="X7" s="140">
        <f t="shared" si="9"/>
        <v>1</v>
      </c>
      <c r="Y7" s="137">
        <v>1</v>
      </c>
      <c r="Z7" s="141">
        <v>1</v>
      </c>
      <c r="AA7" s="142">
        <v>14</v>
      </c>
      <c r="AB7" s="143">
        <f t="shared" si="10"/>
        <v>3</v>
      </c>
      <c r="AC7" s="141">
        <v>1</v>
      </c>
      <c r="AD7" s="144">
        <f t="shared" si="11"/>
        <v>0.48885586924219909</v>
      </c>
      <c r="AE7" s="143">
        <f t="shared" si="12"/>
        <v>16</v>
      </c>
      <c r="AF7" s="145">
        <f t="shared" si="13"/>
        <v>305.53491827637441</v>
      </c>
      <c r="AG7" s="165">
        <v>34.299999999999997</v>
      </c>
      <c r="AH7" s="146">
        <f t="shared" si="14"/>
        <v>67.199999999999989</v>
      </c>
      <c r="AI7" s="146">
        <f t="shared" si="15"/>
        <v>67.3</v>
      </c>
      <c r="AJ7" s="165"/>
    </row>
    <row r="8" spans="1:36" s="146" customFormat="1" ht="60" x14ac:dyDescent="0.2">
      <c r="A8" s="129">
        <v>4</v>
      </c>
      <c r="B8" s="130" t="s">
        <v>77</v>
      </c>
      <c r="C8" s="131" t="s">
        <v>25</v>
      </c>
      <c r="D8" s="88" t="s">
        <v>78</v>
      </c>
      <c r="E8" s="132" t="s">
        <v>67</v>
      </c>
      <c r="F8" s="133" t="s">
        <v>79</v>
      </c>
      <c r="G8" s="134">
        <v>0</v>
      </c>
      <c r="H8" s="135">
        <f t="shared" si="0"/>
        <v>1</v>
      </c>
      <c r="I8" s="134">
        <v>1</v>
      </c>
      <c r="J8" s="134">
        <v>5</v>
      </c>
      <c r="K8" s="134">
        <v>5</v>
      </c>
      <c r="L8" s="135">
        <f t="shared" si="1"/>
        <v>1</v>
      </c>
      <c r="M8" s="134">
        <v>61.2</v>
      </c>
      <c r="N8" s="136">
        <f t="shared" si="2"/>
        <v>12.24</v>
      </c>
      <c r="O8" s="129">
        <f t="shared" si="3"/>
        <v>3</v>
      </c>
      <c r="P8" s="137">
        <v>24.3</v>
      </c>
      <c r="Q8" s="137">
        <v>0</v>
      </c>
      <c r="R8" s="138">
        <f t="shared" si="4"/>
        <v>24.3</v>
      </c>
      <c r="S8" s="139">
        <f t="shared" si="5"/>
        <v>1</v>
      </c>
      <c r="T8" s="140">
        <f t="shared" si="6"/>
        <v>1</v>
      </c>
      <c r="U8" s="134">
        <v>20</v>
      </c>
      <c r="V8" s="140">
        <f t="shared" si="7"/>
        <v>1</v>
      </c>
      <c r="W8" s="138">
        <f t="shared" si="8"/>
        <v>4.8600000000000003</v>
      </c>
      <c r="X8" s="140">
        <f t="shared" si="9"/>
        <v>2</v>
      </c>
      <c r="Y8" s="137">
        <v>1</v>
      </c>
      <c r="Z8" s="141">
        <v>1</v>
      </c>
      <c r="AA8" s="142">
        <v>20</v>
      </c>
      <c r="AB8" s="143">
        <f t="shared" si="10"/>
        <v>1</v>
      </c>
      <c r="AC8" s="141">
        <v>1</v>
      </c>
      <c r="AD8" s="144">
        <f t="shared" si="11"/>
        <v>0.39705882352941174</v>
      </c>
      <c r="AE8" s="143">
        <f t="shared" si="12"/>
        <v>14</v>
      </c>
      <c r="AF8" s="145">
        <f t="shared" si="13"/>
        <v>283.61344537815125</v>
      </c>
      <c r="AG8" s="165">
        <v>36.4</v>
      </c>
      <c r="AH8" s="146">
        <f t="shared" si="14"/>
        <v>60.7</v>
      </c>
      <c r="AI8" s="146">
        <f t="shared" si="15"/>
        <v>61.2</v>
      </c>
      <c r="AJ8" s="175" t="s">
        <v>80</v>
      </c>
    </row>
    <row r="9" spans="1:36" s="146" customFormat="1" ht="30" x14ac:dyDescent="0.2">
      <c r="A9" s="129">
        <v>8</v>
      </c>
      <c r="B9" s="171" t="s">
        <v>38</v>
      </c>
      <c r="C9" s="131" t="s">
        <v>25</v>
      </c>
      <c r="D9" s="127" t="s">
        <v>130</v>
      </c>
      <c r="E9" s="168" t="s">
        <v>131</v>
      </c>
      <c r="F9" s="134" t="s">
        <v>106</v>
      </c>
      <c r="G9" s="134">
        <v>0</v>
      </c>
      <c r="H9" s="135">
        <f t="shared" si="0"/>
        <v>1</v>
      </c>
      <c r="I9" s="134">
        <v>1</v>
      </c>
      <c r="J9" s="134">
        <v>3</v>
      </c>
      <c r="K9" s="134">
        <v>3</v>
      </c>
      <c r="L9" s="135">
        <f t="shared" si="1"/>
        <v>1</v>
      </c>
      <c r="M9" s="134">
        <v>29.2</v>
      </c>
      <c r="N9" s="136">
        <f t="shared" si="2"/>
        <v>9.7333333333333325</v>
      </c>
      <c r="O9" s="129">
        <f t="shared" si="3"/>
        <v>3</v>
      </c>
      <c r="P9" s="137">
        <v>14.6</v>
      </c>
      <c r="Q9" s="134">
        <v>0</v>
      </c>
      <c r="R9" s="138">
        <f t="shared" si="4"/>
        <v>14.6</v>
      </c>
      <c r="S9" s="139">
        <f t="shared" si="5"/>
        <v>1</v>
      </c>
      <c r="T9" s="140">
        <f t="shared" si="6"/>
        <v>1</v>
      </c>
      <c r="U9" s="134">
        <v>7</v>
      </c>
      <c r="V9" s="140">
        <f t="shared" si="7"/>
        <v>3</v>
      </c>
      <c r="W9" s="138">
        <f t="shared" si="8"/>
        <v>4.8666666666666663</v>
      </c>
      <c r="X9" s="140">
        <f t="shared" si="9"/>
        <v>2</v>
      </c>
      <c r="Y9" s="134">
        <v>1</v>
      </c>
      <c r="Z9" s="142">
        <v>1</v>
      </c>
      <c r="AA9" s="142">
        <v>6</v>
      </c>
      <c r="AB9" s="143">
        <f t="shared" si="10"/>
        <v>3</v>
      </c>
      <c r="AC9" s="142">
        <v>1</v>
      </c>
      <c r="AD9" s="144">
        <f t="shared" si="11"/>
        <v>0.5</v>
      </c>
      <c r="AE9" s="143">
        <f t="shared" si="12"/>
        <v>18</v>
      </c>
      <c r="AF9" s="145">
        <f t="shared" si="13"/>
        <v>277.77777777777777</v>
      </c>
      <c r="AG9" s="165">
        <v>14.6</v>
      </c>
      <c r="AH9" s="146">
        <f t="shared" si="14"/>
        <v>29.2</v>
      </c>
      <c r="AI9" s="146">
        <f t="shared" si="15"/>
        <v>29.2</v>
      </c>
      <c r="AJ9" s="165" t="s">
        <v>132</v>
      </c>
    </row>
    <row r="10" spans="1:36" s="146" customFormat="1" ht="75" x14ac:dyDescent="0.2">
      <c r="A10" s="129">
        <v>6</v>
      </c>
      <c r="B10" s="171" t="s">
        <v>60</v>
      </c>
      <c r="C10" s="131" t="s">
        <v>25</v>
      </c>
      <c r="D10" s="127" t="s">
        <v>105</v>
      </c>
      <c r="E10" s="168" t="s">
        <v>67</v>
      </c>
      <c r="F10" s="134" t="s">
        <v>106</v>
      </c>
      <c r="G10" s="134">
        <v>0</v>
      </c>
      <c r="H10" s="135">
        <f t="shared" si="0"/>
        <v>1</v>
      </c>
      <c r="I10" s="134">
        <v>1</v>
      </c>
      <c r="J10" s="134">
        <v>5</v>
      </c>
      <c r="K10" s="134">
        <v>5</v>
      </c>
      <c r="L10" s="135">
        <f t="shared" si="1"/>
        <v>1</v>
      </c>
      <c r="M10" s="134">
        <v>33.299999999999997</v>
      </c>
      <c r="N10" s="136">
        <f t="shared" si="2"/>
        <v>6.6599999999999993</v>
      </c>
      <c r="O10" s="129">
        <f t="shared" si="3"/>
        <v>3</v>
      </c>
      <c r="P10" s="134">
        <v>12.5</v>
      </c>
      <c r="Q10" s="134">
        <v>0</v>
      </c>
      <c r="R10" s="138">
        <f t="shared" si="4"/>
        <v>12.5</v>
      </c>
      <c r="S10" s="139">
        <f t="shared" si="5"/>
        <v>1</v>
      </c>
      <c r="T10" s="140">
        <f t="shared" si="6"/>
        <v>1</v>
      </c>
      <c r="U10" s="134">
        <v>16</v>
      </c>
      <c r="V10" s="140">
        <f t="shared" si="7"/>
        <v>2</v>
      </c>
      <c r="W10" s="138">
        <f t="shared" si="8"/>
        <v>2.5</v>
      </c>
      <c r="X10" s="140">
        <f t="shared" si="9"/>
        <v>3</v>
      </c>
      <c r="Y10" s="134">
        <v>2.5</v>
      </c>
      <c r="Z10" s="142">
        <v>1</v>
      </c>
      <c r="AA10" s="142">
        <v>16</v>
      </c>
      <c r="AB10" s="143">
        <f t="shared" si="10"/>
        <v>2</v>
      </c>
      <c r="AC10" s="142">
        <v>1</v>
      </c>
      <c r="AD10" s="144">
        <f t="shared" si="11"/>
        <v>0.37537537537537541</v>
      </c>
      <c r="AE10" s="143">
        <f t="shared" si="12"/>
        <v>18.5</v>
      </c>
      <c r="AF10" s="145">
        <f t="shared" si="13"/>
        <v>202.90560831101374</v>
      </c>
      <c r="AG10" s="165">
        <v>20.6</v>
      </c>
      <c r="AH10" s="146">
        <f t="shared" si="14"/>
        <v>33.1</v>
      </c>
      <c r="AI10" s="146">
        <f t="shared" si="15"/>
        <v>33.299999999999997</v>
      </c>
      <c r="AJ10" s="165" t="s">
        <v>107</v>
      </c>
    </row>
    <row r="11" spans="1:36" s="215" customFormat="1" x14ac:dyDescent="0.2">
      <c r="A11" s="312" t="s">
        <v>142</v>
      </c>
      <c r="B11" s="215" t="s">
        <v>142</v>
      </c>
      <c r="C11" s="272"/>
      <c r="D11" s="273"/>
      <c r="E11" s="274"/>
      <c r="F11" s="275"/>
      <c r="G11" s="275"/>
      <c r="H11" s="276"/>
      <c r="I11" s="275"/>
      <c r="J11" s="275"/>
      <c r="K11" s="275"/>
      <c r="L11" s="276"/>
      <c r="M11" s="275"/>
      <c r="N11" s="277"/>
      <c r="O11" s="255"/>
      <c r="P11" s="275"/>
      <c r="Q11" s="278"/>
      <c r="R11" s="279"/>
      <c r="S11" s="280"/>
      <c r="T11" s="281"/>
      <c r="U11" s="275"/>
      <c r="V11" s="281"/>
      <c r="W11" s="279"/>
      <c r="X11" s="281"/>
      <c r="Y11" s="275"/>
      <c r="Z11" s="275"/>
      <c r="AA11" s="275"/>
      <c r="AB11" s="281"/>
      <c r="AC11" s="275"/>
      <c r="AD11" s="282"/>
      <c r="AE11" s="281"/>
      <c r="AF11" s="279"/>
      <c r="AG11" s="283"/>
      <c r="AJ11" s="253"/>
    </row>
    <row r="12" spans="1:36" s="215" customFormat="1" x14ac:dyDescent="0.2">
      <c r="A12" s="255"/>
      <c r="C12" s="272"/>
      <c r="D12" s="273"/>
      <c r="E12" s="274"/>
      <c r="F12" s="275"/>
      <c r="G12" s="275"/>
      <c r="H12" s="276"/>
      <c r="I12" s="275"/>
      <c r="J12" s="275"/>
      <c r="K12" s="275"/>
      <c r="L12" s="276"/>
      <c r="M12" s="275"/>
      <c r="N12" s="277"/>
      <c r="O12" s="255"/>
      <c r="P12" s="275"/>
      <c r="Q12" s="275"/>
      <c r="R12" s="279"/>
      <c r="S12" s="280"/>
      <c r="T12" s="281"/>
      <c r="U12" s="275"/>
      <c r="V12" s="281"/>
      <c r="W12" s="279"/>
      <c r="X12" s="281"/>
      <c r="Y12" s="275"/>
      <c r="Z12" s="275"/>
      <c r="AA12" s="275"/>
      <c r="AB12" s="281"/>
      <c r="AC12" s="275"/>
      <c r="AD12" s="282"/>
      <c r="AE12" s="281"/>
      <c r="AF12" s="279"/>
      <c r="AG12" s="283"/>
      <c r="AJ12" s="253"/>
    </row>
    <row r="13" spans="1:36" s="215" customFormat="1" x14ac:dyDescent="0.2">
      <c r="A13" s="255"/>
      <c r="C13" s="272"/>
      <c r="D13" s="273"/>
      <c r="E13" s="274"/>
      <c r="F13" s="275"/>
      <c r="G13" s="275"/>
      <c r="H13" s="276"/>
      <c r="I13" s="275"/>
      <c r="J13" s="275"/>
      <c r="K13" s="275"/>
      <c r="L13" s="276"/>
      <c r="M13" s="275"/>
      <c r="N13" s="277"/>
      <c r="O13" s="255"/>
      <c r="P13" s="278"/>
      <c r="Q13" s="275"/>
      <c r="R13" s="279"/>
      <c r="S13" s="280"/>
      <c r="T13" s="281"/>
      <c r="U13" s="275"/>
      <c r="V13" s="281"/>
      <c r="W13" s="279"/>
      <c r="X13" s="281"/>
      <c r="Y13" s="275"/>
      <c r="Z13" s="275"/>
      <c r="AA13" s="275"/>
      <c r="AB13" s="281"/>
      <c r="AC13" s="275"/>
      <c r="AD13" s="282"/>
      <c r="AE13" s="281"/>
      <c r="AF13" s="279"/>
      <c r="AG13" s="283"/>
      <c r="AJ13" s="253"/>
    </row>
    <row r="14" spans="1:36" s="215" customFormat="1" x14ac:dyDescent="0.2">
      <c r="A14" s="255"/>
      <c r="C14" s="272"/>
      <c r="D14" s="284"/>
      <c r="E14" s="274"/>
      <c r="F14" s="275"/>
      <c r="G14" s="275"/>
      <c r="H14" s="276"/>
      <c r="I14" s="275"/>
      <c r="J14" s="275"/>
      <c r="K14" s="275"/>
      <c r="L14" s="276"/>
      <c r="M14" s="275"/>
      <c r="N14" s="277"/>
      <c r="O14" s="255"/>
      <c r="P14" s="278"/>
      <c r="Q14" s="278"/>
      <c r="R14" s="279"/>
      <c r="S14" s="280"/>
      <c r="T14" s="281"/>
      <c r="U14" s="275"/>
      <c r="V14" s="281"/>
      <c r="W14" s="279"/>
      <c r="X14" s="281"/>
      <c r="Y14" s="278"/>
      <c r="Z14" s="278"/>
      <c r="AA14" s="275"/>
      <c r="AB14" s="281"/>
      <c r="AC14" s="278"/>
      <c r="AD14" s="282"/>
      <c r="AE14" s="281"/>
      <c r="AF14" s="279"/>
      <c r="AG14" s="283"/>
      <c r="AJ14" s="253"/>
    </row>
    <row r="15" spans="1:36" s="215" customFormat="1" x14ac:dyDescent="0.2">
      <c r="A15" s="255"/>
      <c r="C15" s="272"/>
      <c r="D15" s="273"/>
      <c r="E15" s="274"/>
      <c r="F15" s="275"/>
      <c r="G15" s="275"/>
      <c r="H15" s="276"/>
      <c r="I15" s="275"/>
      <c r="J15" s="275"/>
      <c r="K15" s="275"/>
      <c r="L15" s="276"/>
      <c r="M15" s="275"/>
      <c r="N15" s="277"/>
      <c r="O15" s="255"/>
      <c r="P15" s="275"/>
      <c r="Q15" s="275"/>
      <c r="R15" s="279"/>
      <c r="S15" s="280"/>
      <c r="T15" s="281"/>
      <c r="U15" s="275"/>
      <c r="V15" s="281"/>
      <c r="W15" s="279"/>
      <c r="X15" s="281"/>
      <c r="Y15" s="275"/>
      <c r="Z15" s="275"/>
      <c r="AA15" s="275"/>
      <c r="AB15" s="281"/>
      <c r="AC15" s="275"/>
      <c r="AD15" s="282"/>
      <c r="AE15" s="281"/>
      <c r="AF15" s="279"/>
      <c r="AG15" s="283"/>
      <c r="AJ15" s="253"/>
    </row>
    <row r="16" spans="1:36" s="216" customFormat="1" x14ac:dyDescent="0.2">
      <c r="A16" s="229"/>
      <c r="C16" s="230"/>
      <c r="D16" s="256"/>
      <c r="E16" s="236"/>
      <c r="F16" s="233"/>
      <c r="G16" s="233"/>
      <c r="H16" s="234"/>
      <c r="I16" s="233"/>
      <c r="J16" s="233"/>
      <c r="K16" s="233"/>
      <c r="L16" s="234"/>
      <c r="M16" s="233"/>
      <c r="N16" s="235"/>
      <c r="O16" s="229"/>
      <c r="P16" s="233"/>
      <c r="Q16" s="233"/>
      <c r="R16" s="237"/>
      <c r="S16" s="238"/>
      <c r="T16" s="239"/>
      <c r="U16" s="233"/>
      <c r="V16" s="239"/>
      <c r="W16" s="237"/>
      <c r="X16" s="239"/>
      <c r="Y16" s="236"/>
      <c r="Z16" s="236"/>
      <c r="AA16" s="233"/>
      <c r="AB16" s="239"/>
      <c r="AC16" s="236"/>
      <c r="AD16" s="240"/>
      <c r="AE16" s="239"/>
      <c r="AF16" s="237"/>
      <c r="AG16" s="252"/>
      <c r="AJ16" s="253"/>
    </row>
    <row r="17" spans="1:36" s="216" customFormat="1" x14ac:dyDescent="0.2">
      <c r="A17" s="229"/>
      <c r="C17" s="230"/>
      <c r="D17" s="254"/>
      <c r="E17" s="232"/>
      <c r="F17" s="233"/>
      <c r="G17" s="233"/>
      <c r="H17" s="234"/>
      <c r="I17" s="233"/>
      <c r="J17" s="233"/>
      <c r="K17" s="233"/>
      <c r="L17" s="234"/>
      <c r="M17" s="233"/>
      <c r="N17" s="235"/>
      <c r="O17" s="229"/>
      <c r="P17" s="236"/>
      <c r="Q17" s="236"/>
      <c r="R17" s="237"/>
      <c r="S17" s="238"/>
      <c r="T17" s="239"/>
      <c r="U17" s="233"/>
      <c r="V17" s="239"/>
      <c r="W17" s="237"/>
      <c r="X17" s="239"/>
      <c r="Y17" s="233"/>
      <c r="Z17" s="233"/>
      <c r="AA17" s="233"/>
      <c r="AB17" s="239"/>
      <c r="AC17" s="233"/>
      <c r="AD17" s="240"/>
      <c r="AE17" s="239"/>
      <c r="AF17" s="237"/>
      <c r="AG17" s="252"/>
      <c r="AJ17" s="253"/>
    </row>
    <row r="18" spans="1:36" s="216" customFormat="1" x14ac:dyDescent="0.2">
      <c r="A18" s="229"/>
      <c r="C18" s="230"/>
      <c r="D18" s="254"/>
      <c r="E18" s="232"/>
      <c r="F18" s="233"/>
      <c r="G18" s="233"/>
      <c r="H18" s="234"/>
      <c r="I18" s="233"/>
      <c r="J18" s="233"/>
      <c r="K18" s="233"/>
      <c r="L18" s="234"/>
      <c r="M18" s="233"/>
      <c r="N18" s="235"/>
      <c r="O18" s="229"/>
      <c r="P18" s="236"/>
      <c r="Q18" s="233"/>
      <c r="R18" s="237"/>
      <c r="S18" s="238"/>
      <c r="T18" s="239"/>
      <c r="U18" s="233"/>
      <c r="V18" s="239"/>
      <c r="W18" s="237"/>
      <c r="X18" s="239"/>
      <c r="Y18" s="233"/>
      <c r="Z18" s="233"/>
      <c r="AA18" s="233"/>
      <c r="AB18" s="239"/>
      <c r="AC18" s="233"/>
      <c r="AD18" s="240"/>
      <c r="AE18" s="239"/>
      <c r="AF18" s="237"/>
      <c r="AG18" s="252"/>
      <c r="AJ18" s="253"/>
    </row>
    <row r="19" spans="1:36" s="216" customFormat="1" x14ac:dyDescent="0.2">
      <c r="A19" s="229"/>
      <c r="B19" s="225"/>
      <c r="C19" s="230"/>
      <c r="D19" s="257"/>
      <c r="E19" s="232"/>
      <c r="F19" s="236"/>
      <c r="G19" s="233"/>
      <c r="H19" s="234"/>
      <c r="I19" s="233"/>
      <c r="J19" s="233"/>
      <c r="K19" s="233"/>
      <c r="L19" s="234"/>
      <c r="M19" s="233"/>
      <c r="N19" s="235"/>
      <c r="O19" s="229"/>
      <c r="P19" s="233"/>
      <c r="Q19" s="233"/>
      <c r="R19" s="237"/>
      <c r="S19" s="238"/>
      <c r="T19" s="239"/>
      <c r="U19" s="233"/>
      <c r="V19" s="239"/>
      <c r="W19" s="237"/>
      <c r="X19" s="239"/>
      <c r="Y19" s="236"/>
      <c r="Z19" s="236"/>
      <c r="AA19" s="233"/>
      <c r="AB19" s="239"/>
      <c r="AC19" s="236"/>
      <c r="AD19" s="240"/>
      <c r="AE19" s="239"/>
      <c r="AF19" s="237"/>
      <c r="AG19" s="252"/>
      <c r="AJ19" s="253"/>
    </row>
    <row r="20" spans="1:36" s="216" customFormat="1" x14ac:dyDescent="0.2">
      <c r="A20" s="229"/>
      <c r="C20" s="230"/>
      <c r="D20" s="256"/>
      <c r="E20" s="236"/>
      <c r="F20" s="233"/>
      <c r="G20" s="233"/>
      <c r="H20" s="234"/>
      <c r="I20" s="233"/>
      <c r="J20" s="233"/>
      <c r="K20" s="233"/>
      <c r="L20" s="234"/>
      <c r="M20" s="233"/>
      <c r="N20" s="235"/>
      <c r="O20" s="229"/>
      <c r="P20" s="233"/>
      <c r="Q20" s="236"/>
      <c r="R20" s="237"/>
      <c r="S20" s="238"/>
      <c r="T20" s="239"/>
      <c r="U20" s="233"/>
      <c r="V20" s="239"/>
      <c r="W20" s="237"/>
      <c r="X20" s="239"/>
      <c r="Y20" s="236"/>
      <c r="Z20" s="236"/>
      <c r="AA20" s="233"/>
      <c r="AB20" s="239"/>
      <c r="AC20" s="236"/>
      <c r="AD20" s="240"/>
      <c r="AE20" s="239"/>
      <c r="AF20" s="237"/>
      <c r="AG20" s="252"/>
      <c r="AJ20" s="253"/>
    </row>
    <row r="21" spans="1:36" s="216" customFormat="1" x14ac:dyDescent="0.2">
      <c r="A21" s="229"/>
      <c r="B21" s="225"/>
      <c r="C21" s="230"/>
      <c r="D21" s="256"/>
      <c r="E21" s="232"/>
      <c r="F21" s="236"/>
      <c r="G21" s="233"/>
      <c r="H21" s="234"/>
      <c r="I21" s="233"/>
      <c r="J21" s="233"/>
      <c r="K21" s="233"/>
      <c r="L21" s="234"/>
      <c r="M21" s="233"/>
      <c r="N21" s="235"/>
      <c r="O21" s="229"/>
      <c r="P21" s="236"/>
      <c r="Q21" s="233"/>
      <c r="R21" s="237"/>
      <c r="S21" s="238"/>
      <c r="T21" s="239"/>
      <c r="U21" s="233"/>
      <c r="V21" s="239"/>
      <c r="W21" s="237"/>
      <c r="X21" s="239"/>
      <c r="Y21" s="236"/>
      <c r="Z21" s="236"/>
      <c r="AA21" s="233"/>
      <c r="AB21" s="239"/>
      <c r="AC21" s="236"/>
      <c r="AD21" s="240"/>
      <c r="AE21" s="239"/>
      <c r="AF21" s="237"/>
      <c r="AG21" s="252"/>
      <c r="AJ21" s="253"/>
    </row>
    <row r="22" spans="1:36" s="216" customFormat="1" x14ac:dyDescent="0.2">
      <c r="A22" s="229"/>
      <c r="C22" s="230"/>
      <c r="D22" s="254"/>
      <c r="E22" s="232"/>
      <c r="F22" s="233"/>
      <c r="G22" s="233"/>
      <c r="H22" s="234"/>
      <c r="I22" s="233"/>
      <c r="J22" s="233"/>
      <c r="K22" s="233"/>
      <c r="L22" s="234"/>
      <c r="M22" s="233"/>
      <c r="N22" s="235"/>
      <c r="O22" s="229"/>
      <c r="P22" s="236"/>
      <c r="Q22" s="233"/>
      <c r="R22" s="237"/>
      <c r="S22" s="238"/>
      <c r="T22" s="239"/>
      <c r="U22" s="233"/>
      <c r="V22" s="239"/>
      <c r="W22" s="237"/>
      <c r="X22" s="239"/>
      <c r="Y22" s="233"/>
      <c r="Z22" s="233"/>
      <c r="AA22" s="233"/>
      <c r="AB22" s="239"/>
      <c r="AC22" s="233"/>
      <c r="AD22" s="240"/>
      <c r="AE22" s="239"/>
      <c r="AF22" s="237"/>
      <c r="AG22" s="252"/>
      <c r="AJ22" s="253"/>
    </row>
    <row r="23" spans="1:36" s="216" customFormat="1" x14ac:dyDescent="0.2">
      <c r="A23" s="229"/>
      <c r="B23" s="225"/>
      <c r="C23" s="230"/>
      <c r="D23" s="254"/>
      <c r="E23" s="232"/>
      <c r="F23" s="233"/>
      <c r="G23" s="233"/>
      <c r="H23" s="234"/>
      <c r="I23" s="233"/>
      <c r="J23" s="233"/>
      <c r="K23" s="233"/>
      <c r="L23" s="234"/>
      <c r="M23" s="233"/>
      <c r="N23" s="235"/>
      <c r="O23" s="229"/>
      <c r="P23" s="233"/>
      <c r="Q23" s="236"/>
      <c r="R23" s="237"/>
      <c r="S23" s="238"/>
      <c r="T23" s="239"/>
      <c r="U23" s="233"/>
      <c r="V23" s="239"/>
      <c r="W23" s="237"/>
      <c r="X23" s="239"/>
      <c r="Y23" s="233"/>
      <c r="Z23" s="233"/>
      <c r="AA23" s="233"/>
      <c r="AB23" s="239"/>
      <c r="AC23" s="233"/>
      <c r="AD23" s="240"/>
      <c r="AE23" s="239"/>
      <c r="AF23" s="237"/>
      <c r="AG23" s="252"/>
      <c r="AJ23" s="253"/>
    </row>
    <row r="24" spans="1:36" s="216" customFormat="1" x14ac:dyDescent="0.2">
      <c r="A24" s="229"/>
      <c r="C24" s="230"/>
      <c r="D24" s="257"/>
      <c r="E24" s="232"/>
      <c r="F24" s="233"/>
      <c r="G24" s="233"/>
      <c r="H24" s="234"/>
      <c r="I24" s="233"/>
      <c r="J24" s="233"/>
      <c r="K24" s="233"/>
      <c r="L24" s="234"/>
      <c r="M24" s="233"/>
      <c r="N24" s="235"/>
      <c r="O24" s="229"/>
      <c r="P24" s="233"/>
      <c r="Q24" s="233"/>
      <c r="R24" s="237"/>
      <c r="S24" s="238"/>
      <c r="T24" s="239"/>
      <c r="U24" s="233"/>
      <c r="V24" s="239"/>
      <c r="W24" s="237"/>
      <c r="X24" s="239"/>
      <c r="Y24" s="236"/>
      <c r="Z24" s="236"/>
      <c r="AA24" s="233"/>
      <c r="AB24" s="239"/>
      <c r="AC24" s="236"/>
      <c r="AD24" s="240"/>
      <c r="AE24" s="239"/>
      <c r="AF24" s="237"/>
      <c r="AG24" s="252"/>
      <c r="AJ24" s="253"/>
    </row>
    <row r="25" spans="1:36" s="216" customFormat="1" x14ac:dyDescent="0.2">
      <c r="A25" s="229"/>
      <c r="C25" s="230"/>
      <c r="D25" s="254"/>
      <c r="E25" s="232"/>
      <c r="F25" s="233"/>
      <c r="G25" s="233"/>
      <c r="H25" s="234"/>
      <c r="I25" s="233"/>
      <c r="J25" s="233"/>
      <c r="K25" s="233"/>
      <c r="L25" s="234"/>
      <c r="M25" s="233"/>
      <c r="N25" s="235"/>
      <c r="O25" s="229"/>
      <c r="P25" s="236"/>
      <c r="Q25" s="233"/>
      <c r="R25" s="237"/>
      <c r="S25" s="238"/>
      <c r="T25" s="239"/>
      <c r="U25" s="233"/>
      <c r="V25" s="239"/>
      <c r="W25" s="237"/>
      <c r="X25" s="239"/>
      <c r="Y25" s="233"/>
      <c r="Z25" s="233"/>
      <c r="AA25" s="233"/>
      <c r="AB25" s="239"/>
      <c r="AC25" s="233"/>
      <c r="AD25" s="240"/>
      <c r="AE25" s="239"/>
      <c r="AF25" s="237"/>
      <c r="AG25" s="252"/>
      <c r="AJ25" s="253"/>
    </row>
    <row r="26" spans="1:36" s="2" customFormat="1" x14ac:dyDescent="0.2">
      <c r="A26" s="221"/>
      <c r="B26" s="216"/>
      <c r="C26" s="217"/>
      <c r="D26" s="218"/>
      <c r="E26" s="224"/>
      <c r="F26" s="7"/>
      <c r="G26" s="7"/>
      <c r="H26" s="219"/>
      <c r="I26" s="7"/>
      <c r="J26" s="7"/>
      <c r="K26" s="7"/>
      <c r="L26" s="219"/>
      <c r="M26" s="7"/>
      <c r="N26" s="220"/>
      <c r="O26" s="221"/>
      <c r="P26" s="8"/>
      <c r="Q26" s="8"/>
      <c r="R26" s="3"/>
      <c r="S26" s="222"/>
      <c r="T26" s="1"/>
      <c r="U26" s="7"/>
      <c r="V26" s="1"/>
      <c r="W26" s="3"/>
      <c r="X26" s="1"/>
      <c r="Y26" s="8"/>
      <c r="Z26" s="8"/>
      <c r="AA26" s="7"/>
      <c r="AB26" s="1"/>
      <c r="AC26" s="8"/>
      <c r="AD26" s="4"/>
      <c r="AE26" s="1"/>
      <c r="AF26" s="3"/>
      <c r="AG26" s="64"/>
      <c r="AJ26" s="108"/>
    </row>
    <row r="27" spans="1:36" s="2" customFormat="1" x14ac:dyDescent="0.2">
      <c r="A27" s="221"/>
      <c r="B27" s="216"/>
      <c r="C27" s="217"/>
      <c r="D27" s="223"/>
      <c r="E27" s="224"/>
      <c r="F27" s="7"/>
      <c r="G27" s="7"/>
      <c r="H27" s="219"/>
      <c r="I27" s="7"/>
      <c r="J27" s="7"/>
      <c r="K27" s="7"/>
      <c r="L27" s="219"/>
      <c r="M27" s="7"/>
      <c r="N27" s="220"/>
      <c r="O27" s="221"/>
      <c r="P27" s="7"/>
      <c r="Q27" s="7"/>
      <c r="R27" s="3"/>
      <c r="S27" s="222"/>
      <c r="T27" s="1"/>
      <c r="U27" s="7"/>
      <c r="V27" s="1"/>
      <c r="W27" s="3"/>
      <c r="X27" s="1"/>
      <c r="Y27" s="7"/>
      <c r="Z27" s="7"/>
      <c r="AA27" s="7"/>
      <c r="AB27" s="1"/>
      <c r="AC27" s="7"/>
      <c r="AD27" s="4"/>
      <c r="AE27" s="1"/>
      <c r="AF27" s="3"/>
      <c r="AG27" s="64"/>
      <c r="AJ27" s="108"/>
    </row>
    <row r="28" spans="1:36" s="2" customFormat="1" x14ac:dyDescent="0.2">
      <c r="A28" s="221"/>
      <c r="B28" s="225"/>
      <c r="C28" s="217"/>
      <c r="D28" s="223"/>
      <c r="E28" s="224"/>
      <c r="F28" s="7"/>
      <c r="G28" s="7"/>
      <c r="H28" s="219"/>
      <c r="I28" s="7"/>
      <c r="J28" s="7"/>
      <c r="K28" s="7"/>
      <c r="L28" s="219"/>
      <c r="M28" s="7"/>
      <c r="N28" s="220"/>
      <c r="O28" s="221"/>
      <c r="P28" s="7"/>
      <c r="Q28" s="7"/>
      <c r="R28" s="3"/>
      <c r="S28" s="222"/>
      <c r="T28" s="1"/>
      <c r="U28" s="7"/>
      <c r="V28" s="1"/>
      <c r="W28" s="3"/>
      <c r="X28" s="1"/>
      <c r="Y28" s="7"/>
      <c r="Z28" s="7"/>
      <c r="AA28" s="7"/>
      <c r="AB28" s="1"/>
      <c r="AC28" s="7"/>
      <c r="AD28" s="4"/>
      <c r="AE28" s="1"/>
      <c r="AF28" s="3"/>
      <c r="AG28" s="64"/>
      <c r="AJ28" s="108"/>
    </row>
    <row r="29" spans="1:36" s="2" customFormat="1" x14ac:dyDescent="0.2">
      <c r="A29" s="221"/>
      <c r="B29" s="216"/>
      <c r="C29" s="217"/>
      <c r="D29" s="218"/>
      <c r="E29" s="224"/>
      <c r="F29" s="8"/>
      <c r="G29" s="7"/>
      <c r="H29" s="219"/>
      <c r="I29" s="7"/>
      <c r="J29" s="7"/>
      <c r="K29" s="7"/>
      <c r="L29" s="219"/>
      <c r="M29" s="7"/>
      <c r="N29" s="220"/>
      <c r="O29" s="221"/>
      <c r="P29" s="8"/>
      <c r="Q29" s="8"/>
      <c r="R29" s="3"/>
      <c r="S29" s="222"/>
      <c r="T29" s="1"/>
      <c r="U29" s="7"/>
      <c r="V29" s="1"/>
      <c r="W29" s="3"/>
      <c r="X29" s="1"/>
      <c r="Y29" s="8"/>
      <c r="Z29" s="8"/>
      <c r="AA29" s="7"/>
      <c r="AB29" s="1"/>
      <c r="AC29" s="8"/>
      <c r="AD29" s="4"/>
      <c r="AE29" s="1"/>
      <c r="AF29" s="3"/>
      <c r="AG29" s="64"/>
      <c r="AJ29" s="108"/>
    </row>
    <row r="30" spans="1:36" s="2" customFormat="1" x14ac:dyDescent="0.2">
      <c r="A30" s="221"/>
      <c r="B30" s="225"/>
      <c r="C30" s="217"/>
      <c r="D30" s="223"/>
      <c r="E30" s="224"/>
      <c r="F30" s="7"/>
      <c r="G30" s="7"/>
      <c r="H30" s="219"/>
      <c r="I30" s="7"/>
      <c r="J30" s="7"/>
      <c r="K30" s="7"/>
      <c r="L30" s="219"/>
      <c r="M30" s="7"/>
      <c r="N30" s="220"/>
      <c r="O30" s="221"/>
      <c r="P30" s="8"/>
      <c r="Q30" s="7"/>
      <c r="R30" s="3"/>
      <c r="S30" s="222"/>
      <c r="T30" s="1"/>
      <c r="U30" s="7"/>
      <c r="V30" s="1"/>
      <c r="W30" s="3"/>
      <c r="X30" s="1"/>
      <c r="Y30" s="7"/>
      <c r="Z30" s="7"/>
      <c r="AA30" s="7"/>
      <c r="AB30" s="1"/>
      <c r="AC30" s="7"/>
      <c r="AD30" s="4"/>
      <c r="AE30" s="1"/>
      <c r="AF30" s="3"/>
      <c r="AG30" s="64"/>
      <c r="AJ30" s="108"/>
    </row>
    <row r="31" spans="1:36" s="2" customFormat="1" x14ac:dyDescent="0.2">
      <c r="A31" s="221"/>
      <c r="B31" s="216"/>
      <c r="C31" s="217"/>
      <c r="D31" s="223"/>
      <c r="E31" s="224"/>
      <c r="F31" s="7"/>
      <c r="G31" s="7"/>
      <c r="H31" s="219"/>
      <c r="I31" s="7"/>
      <c r="J31" s="7"/>
      <c r="K31" s="7"/>
      <c r="L31" s="219"/>
      <c r="M31" s="7"/>
      <c r="N31" s="220"/>
      <c r="O31" s="221"/>
      <c r="P31" s="7"/>
      <c r="Q31" s="7"/>
      <c r="R31" s="3"/>
      <c r="S31" s="222"/>
      <c r="T31" s="1"/>
      <c r="U31" s="7"/>
      <c r="V31" s="1"/>
      <c r="W31" s="3"/>
      <c r="X31" s="1"/>
      <c r="Y31" s="7"/>
      <c r="Z31" s="7"/>
      <c r="AA31" s="7"/>
      <c r="AB31" s="1"/>
      <c r="AC31" s="7"/>
      <c r="AD31" s="4"/>
      <c r="AE31" s="1"/>
      <c r="AF31" s="3"/>
      <c r="AG31" s="64"/>
      <c r="AJ31" s="108"/>
    </row>
    <row r="32" spans="1:36" s="2" customFormat="1" x14ac:dyDescent="0.2">
      <c r="A32" s="221"/>
      <c r="B32" s="225"/>
      <c r="C32" s="217"/>
      <c r="D32" s="223"/>
      <c r="E32" s="224"/>
      <c r="F32" s="7"/>
      <c r="G32" s="7"/>
      <c r="H32" s="219"/>
      <c r="I32" s="7"/>
      <c r="J32" s="7"/>
      <c r="K32" s="7"/>
      <c r="L32" s="219"/>
      <c r="M32" s="7"/>
      <c r="N32" s="220"/>
      <c r="O32" s="221"/>
      <c r="P32" s="7"/>
      <c r="Q32" s="8"/>
      <c r="R32" s="3"/>
      <c r="S32" s="222"/>
      <c r="T32" s="1"/>
      <c r="U32" s="7"/>
      <c r="V32" s="1"/>
      <c r="W32" s="3"/>
      <c r="X32" s="1"/>
      <c r="Y32" s="7"/>
      <c r="Z32" s="7"/>
      <c r="AA32" s="7"/>
      <c r="AB32" s="1"/>
      <c r="AC32" s="7"/>
      <c r="AD32" s="4"/>
      <c r="AE32" s="1"/>
      <c r="AF32" s="3"/>
      <c r="AG32" s="64"/>
      <c r="AJ32" s="108"/>
    </row>
    <row r="33" spans="1:36" s="2" customFormat="1" x14ac:dyDescent="0.2">
      <c r="A33" s="221"/>
      <c r="B33" s="216"/>
      <c r="C33" s="217"/>
      <c r="D33" s="223"/>
      <c r="E33" s="224"/>
      <c r="F33" s="7"/>
      <c r="G33" s="7"/>
      <c r="H33" s="219"/>
      <c r="I33" s="7"/>
      <c r="J33" s="7"/>
      <c r="K33" s="7"/>
      <c r="L33" s="219"/>
      <c r="M33" s="7"/>
      <c r="N33" s="220"/>
      <c r="O33" s="221"/>
      <c r="P33" s="8"/>
      <c r="Q33" s="7"/>
      <c r="R33" s="3"/>
      <c r="S33" s="222"/>
      <c r="T33" s="1"/>
      <c r="U33" s="7"/>
      <c r="V33" s="1"/>
      <c r="W33" s="3"/>
      <c r="X33" s="1"/>
      <c r="Y33" s="7"/>
      <c r="Z33" s="7"/>
      <c r="AA33" s="7"/>
      <c r="AB33" s="1"/>
      <c r="AC33" s="7"/>
      <c r="AD33" s="4"/>
      <c r="AE33" s="1"/>
      <c r="AF33" s="3"/>
      <c r="AG33" s="64"/>
      <c r="AJ33" s="108"/>
    </row>
    <row r="34" spans="1:36" s="2" customFormat="1" x14ac:dyDescent="0.2">
      <c r="A34" s="221"/>
      <c r="B34" s="225"/>
      <c r="C34" s="217"/>
      <c r="D34" s="223"/>
      <c r="E34" s="224"/>
      <c r="F34" s="7"/>
      <c r="G34" s="7"/>
      <c r="H34" s="219"/>
      <c r="I34" s="7"/>
      <c r="J34" s="7"/>
      <c r="K34" s="7"/>
      <c r="L34" s="219"/>
      <c r="M34" s="7"/>
      <c r="N34" s="220"/>
      <c r="O34" s="221"/>
      <c r="P34" s="8"/>
      <c r="Q34" s="7"/>
      <c r="R34" s="3"/>
      <c r="S34" s="222"/>
      <c r="T34" s="1"/>
      <c r="U34" s="7"/>
      <c r="V34" s="1"/>
      <c r="W34" s="3"/>
      <c r="X34" s="1"/>
      <c r="Y34" s="7"/>
      <c r="Z34" s="7"/>
      <c r="AA34" s="7"/>
      <c r="AB34" s="1"/>
      <c r="AC34" s="7"/>
      <c r="AD34" s="4"/>
      <c r="AE34" s="1"/>
      <c r="AF34" s="3"/>
      <c r="AG34" s="64"/>
      <c r="AJ34" s="108"/>
    </row>
    <row r="35" spans="1:36" s="2" customFormat="1" x14ac:dyDescent="0.2">
      <c r="A35" s="221"/>
      <c r="B35" s="216"/>
      <c r="C35" s="217"/>
      <c r="D35" s="223"/>
      <c r="E35" s="224"/>
      <c r="F35" s="7"/>
      <c r="G35" s="7"/>
      <c r="H35" s="219"/>
      <c r="I35" s="7"/>
      <c r="J35" s="7"/>
      <c r="K35" s="7"/>
      <c r="L35" s="219"/>
      <c r="M35" s="7"/>
      <c r="N35" s="220"/>
      <c r="O35" s="221"/>
      <c r="P35" s="7"/>
      <c r="Q35" s="8"/>
      <c r="R35" s="3"/>
      <c r="S35" s="222"/>
      <c r="T35" s="1"/>
      <c r="U35" s="7"/>
      <c r="V35" s="1"/>
      <c r="W35" s="3"/>
      <c r="X35" s="1"/>
      <c r="Y35" s="7"/>
      <c r="Z35" s="7"/>
      <c r="AA35" s="7"/>
      <c r="AB35" s="1"/>
      <c r="AC35" s="7"/>
      <c r="AD35" s="4"/>
      <c r="AE35" s="1"/>
      <c r="AF35" s="3"/>
      <c r="AG35" s="64"/>
      <c r="AJ35" s="108"/>
    </row>
    <row r="36" spans="1:36" s="2" customFormat="1" x14ac:dyDescent="0.2">
      <c r="A36" s="221"/>
      <c r="B36" s="216"/>
      <c r="C36" s="217"/>
      <c r="D36" s="223"/>
      <c r="E36" s="224"/>
      <c r="F36" s="7"/>
      <c r="G36" s="7"/>
      <c r="H36" s="219"/>
      <c r="I36" s="7"/>
      <c r="J36" s="7"/>
      <c r="K36" s="7"/>
      <c r="L36" s="219"/>
      <c r="M36" s="7"/>
      <c r="N36" s="220"/>
      <c r="O36" s="221"/>
      <c r="P36" s="7"/>
      <c r="Q36" s="7"/>
      <c r="R36" s="3"/>
      <c r="S36" s="222"/>
      <c r="T36" s="1"/>
      <c r="U36" s="7"/>
      <c r="V36" s="1"/>
      <c r="W36" s="3"/>
      <c r="X36" s="1"/>
      <c r="Y36" s="7"/>
      <c r="Z36" s="7"/>
      <c r="AA36" s="7"/>
      <c r="AB36" s="1"/>
      <c r="AC36" s="7"/>
      <c r="AD36" s="4"/>
      <c r="AE36" s="1"/>
      <c r="AF36" s="3"/>
      <c r="AG36" s="64"/>
      <c r="AJ36" s="108"/>
    </row>
    <row r="37" spans="1:36" s="2" customFormat="1" x14ac:dyDescent="0.2">
      <c r="A37" s="221"/>
      <c r="B37" s="216"/>
      <c r="C37" s="217"/>
      <c r="D37" s="218"/>
      <c r="E37" s="8"/>
      <c r="F37" s="7"/>
      <c r="G37" s="7"/>
      <c r="H37" s="219"/>
      <c r="I37" s="7"/>
      <c r="J37" s="7"/>
      <c r="K37" s="7"/>
      <c r="L37" s="219"/>
      <c r="M37" s="7"/>
      <c r="N37" s="220"/>
      <c r="O37" s="221"/>
      <c r="P37" s="8"/>
      <c r="Q37" s="7"/>
      <c r="R37" s="3"/>
      <c r="S37" s="222"/>
      <c r="T37" s="1"/>
      <c r="U37" s="7"/>
      <c r="V37" s="1"/>
      <c r="W37" s="3"/>
      <c r="X37" s="1"/>
      <c r="Y37" s="8"/>
      <c r="Z37" s="8"/>
      <c r="AA37" s="7"/>
      <c r="AB37" s="1"/>
      <c r="AC37" s="8"/>
      <c r="AD37" s="4"/>
      <c r="AE37" s="1"/>
      <c r="AF37" s="3"/>
      <c r="AG37" s="64"/>
      <c r="AJ37" s="108"/>
    </row>
    <row r="38" spans="1:36" s="2" customFormat="1" x14ac:dyDescent="0.2">
      <c r="A38" s="221"/>
      <c r="B38" s="216"/>
      <c r="C38" s="217"/>
      <c r="D38" s="226"/>
      <c r="E38" s="224"/>
      <c r="F38" s="7"/>
      <c r="G38" s="7"/>
      <c r="H38" s="219"/>
      <c r="I38" s="7"/>
      <c r="J38" s="7"/>
      <c r="K38" s="7"/>
      <c r="L38" s="219"/>
      <c r="M38" s="7"/>
      <c r="N38" s="220"/>
      <c r="O38" s="221"/>
      <c r="P38" s="8"/>
      <c r="Q38" s="8"/>
      <c r="R38" s="3"/>
      <c r="S38" s="222"/>
      <c r="T38" s="1"/>
      <c r="U38" s="7"/>
      <c r="V38" s="1"/>
      <c r="W38" s="3"/>
      <c r="X38" s="1"/>
      <c r="Y38" s="8"/>
      <c r="Z38" s="8"/>
      <c r="AA38" s="7"/>
      <c r="AB38" s="1"/>
      <c r="AC38" s="8"/>
      <c r="AD38" s="4"/>
      <c r="AE38" s="1"/>
      <c r="AF38" s="3"/>
      <c r="AG38" s="64"/>
      <c r="AJ38" s="108"/>
    </row>
    <row r="39" spans="1:36" s="2" customFormat="1" x14ac:dyDescent="0.2">
      <c r="A39" s="221"/>
      <c r="B39" s="216"/>
      <c r="C39" s="217"/>
      <c r="D39" s="223"/>
      <c r="E39" s="224"/>
      <c r="F39" s="7"/>
      <c r="G39" s="7"/>
      <c r="H39" s="219"/>
      <c r="I39" s="7"/>
      <c r="J39" s="7"/>
      <c r="K39" s="7"/>
      <c r="L39" s="219"/>
      <c r="M39" s="7"/>
      <c r="N39" s="220"/>
      <c r="O39" s="221"/>
      <c r="P39" s="7"/>
      <c r="Q39" s="7"/>
      <c r="R39" s="3"/>
      <c r="S39" s="222"/>
      <c r="T39" s="1"/>
      <c r="U39" s="7"/>
      <c r="V39" s="1"/>
      <c r="W39" s="3"/>
      <c r="X39" s="1"/>
      <c r="Y39" s="7"/>
      <c r="Z39" s="7"/>
      <c r="AA39" s="7"/>
      <c r="AB39" s="1"/>
      <c r="AC39" s="7"/>
      <c r="AD39" s="4"/>
      <c r="AE39" s="1"/>
      <c r="AF39" s="3"/>
      <c r="AG39" s="64"/>
      <c r="AJ39" s="108"/>
    </row>
    <row r="40" spans="1:36" s="2" customFormat="1" x14ac:dyDescent="0.2">
      <c r="A40" s="221"/>
      <c r="B40" s="216"/>
      <c r="C40" s="217"/>
      <c r="D40" s="223"/>
      <c r="E40" s="224"/>
      <c r="F40" s="7"/>
      <c r="G40" s="7"/>
      <c r="H40" s="219"/>
      <c r="I40" s="7"/>
      <c r="J40" s="7"/>
      <c r="K40" s="7"/>
      <c r="L40" s="219"/>
      <c r="M40" s="7"/>
      <c r="N40" s="220"/>
      <c r="O40" s="221"/>
      <c r="P40" s="7"/>
      <c r="Q40" s="7"/>
      <c r="R40" s="3"/>
      <c r="S40" s="222"/>
      <c r="T40" s="1"/>
      <c r="U40" s="7"/>
      <c r="V40" s="1"/>
      <c r="W40" s="3"/>
      <c r="X40" s="1"/>
      <c r="Y40" s="7"/>
      <c r="Z40" s="7"/>
      <c r="AA40" s="7"/>
      <c r="AB40" s="1"/>
      <c r="AC40" s="7"/>
      <c r="AD40" s="4"/>
      <c r="AE40" s="1"/>
      <c r="AF40" s="3"/>
      <c r="AG40" s="64"/>
      <c r="AJ40" s="108"/>
    </row>
    <row r="41" spans="1:36" s="2" customFormat="1" x14ac:dyDescent="0.2">
      <c r="A41" s="221"/>
      <c r="B41" s="216"/>
      <c r="C41" s="217"/>
      <c r="D41" s="218"/>
      <c r="E41" s="8"/>
      <c r="F41" s="7"/>
      <c r="G41" s="7"/>
      <c r="H41" s="219"/>
      <c r="I41" s="7"/>
      <c r="J41" s="7"/>
      <c r="K41" s="7"/>
      <c r="L41" s="219"/>
      <c r="M41" s="7"/>
      <c r="N41" s="220"/>
      <c r="O41" s="221"/>
      <c r="P41" s="8"/>
      <c r="Q41" s="8"/>
      <c r="R41" s="3"/>
      <c r="S41" s="222"/>
      <c r="T41" s="1"/>
      <c r="U41" s="7"/>
      <c r="V41" s="1"/>
      <c r="W41" s="3"/>
      <c r="X41" s="1"/>
      <c r="Y41" s="8"/>
      <c r="Z41" s="8"/>
      <c r="AA41" s="7"/>
      <c r="AB41" s="1"/>
      <c r="AC41" s="8"/>
      <c r="AD41" s="4"/>
      <c r="AE41" s="1"/>
      <c r="AF41" s="3"/>
      <c r="AG41" s="64"/>
      <c r="AJ41" s="108"/>
    </row>
    <row r="42" spans="1:36" s="2" customFormat="1" x14ac:dyDescent="0.2">
      <c r="A42" s="221"/>
      <c r="B42" s="225"/>
      <c r="C42" s="217"/>
      <c r="D42" s="218"/>
      <c r="E42" s="224"/>
      <c r="F42" s="8"/>
      <c r="G42" s="7"/>
      <c r="H42" s="219"/>
      <c r="I42" s="7"/>
      <c r="J42" s="7"/>
      <c r="K42" s="7"/>
      <c r="L42" s="219"/>
      <c r="M42" s="7"/>
      <c r="N42" s="220"/>
      <c r="O42" s="221"/>
      <c r="P42" s="8"/>
      <c r="Q42" s="7"/>
      <c r="R42" s="3"/>
      <c r="S42" s="222"/>
      <c r="T42" s="1"/>
      <c r="U42" s="7"/>
      <c r="V42" s="1"/>
      <c r="W42" s="3"/>
      <c r="X42" s="1"/>
      <c r="Y42" s="8"/>
      <c r="Z42" s="8"/>
      <c r="AA42" s="7"/>
      <c r="AB42" s="1"/>
      <c r="AC42" s="8"/>
      <c r="AD42" s="4"/>
      <c r="AE42" s="1"/>
      <c r="AF42" s="3"/>
      <c r="AG42" s="64"/>
      <c r="AJ42" s="108"/>
    </row>
    <row r="43" spans="1:36" s="2" customFormat="1" x14ac:dyDescent="0.2">
      <c r="B43" s="216"/>
      <c r="D43" s="5"/>
      <c r="E43" s="8"/>
      <c r="F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G43" s="64"/>
      <c r="AJ43" s="108"/>
    </row>
    <row r="44" spans="1:36" s="2" customFormat="1" x14ac:dyDescent="0.2">
      <c r="D44" s="5"/>
      <c r="E44" s="8"/>
      <c r="F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G44" s="64"/>
      <c r="AJ44" s="108"/>
    </row>
    <row r="45" spans="1:36" s="2" customFormat="1" x14ac:dyDescent="0.2">
      <c r="D45" s="5"/>
      <c r="E45" s="8"/>
      <c r="F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G45" s="64"/>
      <c r="AJ45" s="108"/>
    </row>
    <row r="46" spans="1:36" s="2" customFormat="1" x14ac:dyDescent="0.2">
      <c r="D46" s="5"/>
      <c r="E46" s="8"/>
      <c r="F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G46" s="64"/>
      <c r="AJ46" s="108"/>
    </row>
    <row r="47" spans="1:36" s="2" customFormat="1" x14ac:dyDescent="0.2">
      <c r="D47" s="5"/>
      <c r="E47" s="8"/>
      <c r="F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G47" s="64"/>
      <c r="AJ47" s="108"/>
    </row>
    <row r="48" spans="1:36" s="2" customFormat="1" x14ac:dyDescent="0.2">
      <c r="D48" s="5"/>
      <c r="E48" s="8"/>
      <c r="F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G48" s="64"/>
      <c r="AJ48" s="108"/>
    </row>
    <row r="49" spans="1:36" s="2" customFormat="1" x14ac:dyDescent="0.2">
      <c r="E49" s="227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G49" s="64"/>
      <c r="AJ49" s="108"/>
    </row>
    <row r="50" spans="1:36" s="2" customFormat="1" x14ac:dyDescent="0.2"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G50" s="64"/>
      <c r="AJ50" s="108"/>
    </row>
    <row r="51" spans="1:36" s="2" customFormat="1" x14ac:dyDescent="0.2"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G51" s="64"/>
      <c r="AJ51" s="108"/>
    </row>
    <row r="52" spans="1:36" s="2" customFormat="1" x14ac:dyDescent="0.2"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G52" s="64"/>
      <c r="AJ52" s="108"/>
    </row>
    <row r="53" spans="1:36" s="2" customForma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5"/>
      <c r="AA53" s="5"/>
      <c r="AB53" s="5"/>
      <c r="AC53" s="5"/>
      <c r="AG53" s="64"/>
      <c r="AJ53" s="108"/>
    </row>
    <row r="54" spans="1:36" s="2" customForma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5"/>
      <c r="AA54" s="5"/>
      <c r="AB54" s="5"/>
      <c r="AC54" s="5"/>
      <c r="AG54" s="64"/>
      <c r="AJ54" s="108"/>
    </row>
    <row r="55" spans="1:36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spans="1:36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36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36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36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36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36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36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36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spans="1:36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spans="1:25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spans="1:25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spans="1:25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spans="1:25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spans="1:25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spans="1:25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spans="1:25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spans="1:25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spans="1:25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spans="1:25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spans="1:25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spans="1:25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spans="1:25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spans="1:25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spans="1:25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spans="1:25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spans="1:25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spans="1:25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spans="1:25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spans="1:25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spans="1:25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spans="1:25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spans="1:25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spans="1:25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spans="1:25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spans="1:25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spans="1:25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spans="1:25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25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spans="1:25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spans="1:25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spans="1:25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spans="1:25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spans="1:25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spans="1:25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spans="1:25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spans="1:25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spans="1:25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spans="1:25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spans="1:25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spans="1:25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spans="1:25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spans="1:25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spans="1:25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spans="1:25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spans="1:25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spans="1:25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spans="1:25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spans="1:25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spans="1:25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spans="1:25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spans="1:25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spans="1:25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spans="1:25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spans="1:25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spans="1:25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spans="1:25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spans="1:25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spans="1:25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spans="1:25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spans="1:25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spans="1:25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spans="1:25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spans="1:25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spans="1:25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spans="1:25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spans="1:25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spans="1:25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spans="1:25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spans="1:25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spans="1:25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spans="1:25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spans="1:25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spans="1:25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spans="1:25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spans="1:25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spans="1:25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spans="1:25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spans="1:25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spans="1:25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spans="1:25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spans="1:25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spans="1:25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spans="1:25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spans="1:25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spans="1:25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spans="1:25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spans="1:25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spans="1:25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spans="1:25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spans="1:25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spans="1:25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spans="1:25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spans="1:25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spans="1:25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spans="1:25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spans="1:25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spans="1:25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spans="1:25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spans="1:25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spans="1:25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spans="1:25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spans="1:25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spans="1:25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spans="1:25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spans="1:25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spans="1:25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spans="1:25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spans="1:25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spans="1:25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spans="1:25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spans="1:25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spans="1:25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spans="1:25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spans="1:25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spans="1:25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spans="1:25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spans="1:25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spans="1:25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spans="1:25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spans="1:25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spans="1:25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spans="1:25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spans="1:25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spans="1:25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spans="1:25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spans="1:25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spans="1:25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spans="1:25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spans="1:25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spans="1:25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spans="1:25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spans="1:25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spans="1:25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spans="1:25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spans="1:25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spans="1:25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 spans="1:25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 spans="1:25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 spans="1:25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 spans="1:25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 spans="1:25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 spans="1:25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 spans="1:25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 spans="1:25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 spans="1:25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 spans="1:25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 spans="1:25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 spans="1:25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 spans="1:25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 spans="1:25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 spans="1:25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 spans="1:25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 spans="1:25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 spans="1:25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 spans="1:25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 spans="1:25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 spans="1:25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 spans="1:25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 spans="1:25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 spans="1:25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 spans="1:25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 spans="1:25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 spans="1:25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 spans="1:25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 spans="1:25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 spans="1:25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 spans="1:25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 spans="1:25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 spans="1:25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 spans="1:25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 spans="1:25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 spans="1:25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 spans="1:25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 spans="1:25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 spans="1:25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 spans="1:25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 spans="1:25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 spans="1:25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 spans="1:25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 spans="1:25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 spans="1:25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 spans="1:25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 spans="1:25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 spans="1:25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 spans="1:25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 spans="1:25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 spans="1:25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 spans="1:25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 spans="1:25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 spans="1:25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 spans="1:25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 spans="1:25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 spans="1:25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 spans="1:25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 spans="1:25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 spans="1:25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 spans="1:25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 spans="1:25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 spans="1:25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 spans="1:25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 spans="1:25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 spans="1:25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 spans="1:25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 spans="1:25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 spans="1:25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 spans="1:25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 spans="1:25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 spans="1:25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 spans="1:25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 spans="1:25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 spans="1:25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 spans="1:25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 spans="1:25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 spans="1:25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 spans="1:25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 spans="1:25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 spans="1:25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 spans="1:25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 spans="1:25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 spans="1:25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 spans="1:25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 spans="1:25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 spans="1:25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 spans="1:25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 spans="1:25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 spans="1:25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 spans="1:25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 spans="1:25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 spans="1:25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 spans="1:25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 spans="1:25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 spans="1:25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 spans="1:25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 spans="1:25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 spans="1:25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 spans="1:25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 spans="1:25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 spans="1:25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 spans="1:25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 spans="1:25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 spans="1:25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 spans="1:25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 spans="1:25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 spans="1:25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 spans="1:25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 spans="1:25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 spans="1:25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 spans="1:25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 spans="1:25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 spans="1:25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 spans="1:25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 spans="1:25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 spans="1:25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 spans="1:25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 spans="1:25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 spans="1:25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25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 spans="1:25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 spans="1:25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 spans="1:25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 spans="1:25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 spans="1:25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 spans="1:25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 spans="1:25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 spans="1:25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 spans="1:25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 spans="1:25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 spans="1:25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 spans="1:25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 spans="1:25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 spans="1:25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 spans="1:25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 spans="1:25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 spans="1:25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 spans="1:25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 spans="1:25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 spans="1:25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 spans="1:25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 spans="1:25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 spans="1:25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 spans="1:25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 spans="1:25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 spans="1:25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 spans="1:25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 spans="1:25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 spans="1:25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 spans="1:25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 spans="1:25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 spans="1:25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 spans="1:25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 spans="1:25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 spans="1:25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 spans="1:25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 spans="1:25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 spans="1:25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 spans="1:25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 spans="1:25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 spans="1:25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 spans="1:25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 spans="1:25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 spans="1:25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 spans="1:25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 spans="1:25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 spans="1:25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 spans="1:25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 spans="1:25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 spans="1:25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 spans="1:25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 spans="1:25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 spans="1:25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 spans="1:25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 spans="1:25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 spans="1:25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 spans="1:25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 spans="1:25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 spans="1:25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 spans="1:25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 spans="1:25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 spans="1:25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 spans="1:25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 spans="1:25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 spans="1:25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 spans="1:25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 spans="1:25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 spans="1:25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 spans="1:25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 spans="1:25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 spans="1:25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 spans="1:25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 spans="1:25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 spans="1:25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 spans="1:25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 spans="1:25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 spans="1:25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 spans="1:25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 spans="1:25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 spans="1:25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 spans="1:25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 spans="1:25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 spans="1:25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 spans="1:25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 spans="1:25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 spans="1:25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 spans="1:25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 spans="1:25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 spans="1:25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 spans="1:25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 spans="1:25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 spans="1:25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 spans="1:25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 spans="1:25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 spans="1:25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 spans="1:25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 spans="1:25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 spans="1:25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 spans="1:25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 spans="1:25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 spans="1:25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 spans="1:25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 spans="1:25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 spans="1:25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 spans="1:25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 spans="1:25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 spans="1:25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 spans="1:25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 spans="1:25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 spans="1:25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 spans="1:25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 spans="1:25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 spans="1:25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 spans="1:25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 spans="1:25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 spans="1:25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 spans="1:25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 spans="1:25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 spans="1:25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 spans="1:25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 spans="1:25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 spans="1:25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 spans="1:25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 spans="1:25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 spans="1:25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 spans="1:25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 spans="1:25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 spans="1:25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 spans="1:25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 spans="1:25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 spans="1:25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 spans="1:25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 spans="1:25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 spans="1:25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 spans="1:25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 spans="1:25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 spans="1:25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 spans="1:25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 spans="1:25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 spans="1:25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 spans="1:25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 spans="1:25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 spans="1:25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 spans="1:25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 spans="1:25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 spans="1:25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 spans="1:25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 spans="1:25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 spans="1:25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 spans="1:25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 spans="1:25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 spans="1:25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 spans="1:25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 spans="1:25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 spans="1:25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 spans="1:25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 spans="1:25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 spans="1:25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 spans="1:25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 spans="1:25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 spans="1:25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 spans="1:25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 spans="1:25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 spans="1:25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 spans="1:25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 spans="1:25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 spans="1:25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 spans="1:25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 spans="1:25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 spans="1:25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 spans="1:25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 spans="1:25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 spans="1:25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 spans="1:25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 spans="1:25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 spans="1:25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 spans="1:25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 spans="1:25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 spans="1:25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 spans="1:25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 spans="1:25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 spans="1:25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 spans="1:25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 spans="1:25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 spans="1:25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 spans="1:25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 spans="1:25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 spans="1:25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 spans="1:25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 spans="1:25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 spans="1:25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 spans="1:25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 spans="1:25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 spans="1:25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 spans="1:25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 spans="1:25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 spans="1:25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 spans="1:25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 spans="1:25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 spans="1:25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 spans="1:25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 spans="1:25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 spans="1:25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 spans="1:25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 spans="1:25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 spans="1:25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 spans="1:25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 spans="1:25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 spans="1:25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 spans="1:25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 spans="1:25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 spans="1:25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 spans="1:25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 spans="1:25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 spans="1:25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 spans="1:25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 spans="1:25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 spans="1:25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 spans="1:25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 spans="1:25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 spans="1:25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 spans="1:25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 spans="1:25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 spans="1:25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 spans="1:25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 spans="1:25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 spans="1:25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 spans="1:25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 spans="1:25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 spans="1:25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 spans="1:25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 spans="1:25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 spans="1:25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 spans="1:25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 spans="1:25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 spans="1:25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 spans="1:25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 spans="1:25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 spans="1:25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 spans="1:25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 spans="1:25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 spans="1:25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 spans="1:25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 spans="1:25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 spans="1:25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 spans="1:25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 spans="1:25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 spans="1:25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 spans="1:25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 spans="1:25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 spans="1:25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 spans="1:25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 spans="1:25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 spans="1:25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 spans="1:25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 spans="1:25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 spans="1:25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 spans="1:25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 spans="1:25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 spans="1:25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 spans="1:25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 spans="1:25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 spans="1:25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 spans="1:25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 spans="1:25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 spans="1:25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 spans="1:25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 spans="1:25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 spans="1:25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 spans="1:25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 spans="1:25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 spans="1:25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 spans="1:25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 spans="1:25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 spans="1:25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 spans="1:25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 spans="1:25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 spans="1:25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 spans="1:25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 spans="1:25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 spans="1:25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 spans="1:25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 spans="1:25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 spans="1:25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 spans="1:25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 spans="1:25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 spans="1:25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 spans="1:25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 spans="1:25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 spans="1:25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 spans="1:25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 spans="1:25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 spans="1:25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 spans="1:25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 spans="1:25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 spans="1:25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 spans="1:25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 spans="1:25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 spans="1:25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 spans="1:25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 spans="1:25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 spans="1:25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 spans="1:25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 spans="1:25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 spans="1:25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 spans="1:25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 spans="1:25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 spans="1:25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 spans="1:25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 spans="1:25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 spans="1:25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 spans="1:25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 spans="1:25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 spans="1:25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 spans="1:25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 spans="1:25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 spans="1:25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 spans="1:25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 spans="1:25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 spans="1:25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 spans="1:25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 spans="1:25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 spans="1:25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 spans="1:25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 spans="1:25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 spans="1:25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 spans="1:25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 spans="1:25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 spans="1:25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 spans="1:25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 spans="1:25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 spans="1:25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 spans="1:25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 spans="1:25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 spans="1:25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 spans="1:25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 spans="1:25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 spans="1:25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 spans="1:25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 spans="1:25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 spans="1:25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 spans="1:25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 spans="1:25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 spans="1:25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 spans="1:25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 spans="1:25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 spans="1:25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 spans="1:25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 spans="1:25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 spans="1:25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 spans="1:25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 spans="1:25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 spans="1:25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 spans="1:25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 spans="1:25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 spans="1:25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 spans="1:25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 spans="1:25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 spans="1:25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 spans="1:25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 spans="1:25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 spans="1:25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 spans="1:25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 spans="1:25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 spans="1:25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 spans="1:25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 spans="1:25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 spans="1:25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 spans="1:25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 spans="1:25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 spans="1:25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 spans="1:25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 spans="1:25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 spans="1:25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 spans="1:25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 spans="1:25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 spans="1:25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 spans="1:25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 spans="1:25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 spans="1:25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 spans="1:25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 spans="1:25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 spans="1:25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 spans="1:25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 spans="1:25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 spans="1:25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 spans="1:25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 spans="1:25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 spans="1:25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 spans="1:25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 spans="1:25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 spans="1:25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 spans="1:25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 spans="1:25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 spans="1:25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 spans="1:25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 spans="1:25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 spans="1:25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 spans="1:25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 spans="1:25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 spans="1:25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 spans="1:25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 spans="1:25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 spans="1:25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 spans="1:25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 spans="1:25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 spans="1:25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 spans="1:25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 spans="1:25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 spans="1:25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 spans="1:25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 spans="1:25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 spans="1:25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 spans="1:25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 spans="1:25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 spans="1:25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 spans="1:25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 spans="1:25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 spans="1:25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 spans="1:25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 spans="1:25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 spans="1:25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 spans="1:25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 spans="1:25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 spans="1:25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 spans="1:25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 spans="1:25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 spans="1:25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 spans="1:25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 spans="1:25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 spans="1:25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 spans="1:25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 spans="1:25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 spans="1:25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 spans="1:25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 spans="1:25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 spans="1:25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 spans="1:25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 spans="1:25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 spans="1:25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 spans="1:25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 spans="1:25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 spans="1:25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 spans="1:25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 spans="1:25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 spans="1:25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 spans="1:25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 spans="1:25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 spans="1:25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 spans="1:25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 spans="1:25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 spans="1:25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 spans="1:25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 spans="1:25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 spans="1:25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 spans="1:25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 spans="1:25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 spans="1:25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 spans="1:25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 spans="1:25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 spans="1:25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 spans="1:25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 spans="1:25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 spans="1:25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 spans="1:25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 spans="1:25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 spans="1:25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 spans="1:25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 spans="1:25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 spans="1:25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 spans="1:25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 spans="1:25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 spans="1:25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 spans="1:25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 spans="1:25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 spans="1:25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 spans="1:25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 spans="1:25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 spans="1:25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 spans="1:25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 spans="1:25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 spans="1:25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 spans="1:25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 spans="1:25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 spans="1:25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 spans="1:25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 spans="1:25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 spans="1:25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 spans="1:25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 spans="1:25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 spans="1:25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 spans="1:25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 spans="1:25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 spans="1:25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 spans="1:25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 spans="1:25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 spans="1:25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 spans="1:25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 spans="1:25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 spans="1:25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 spans="1:25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 spans="1:25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 spans="1:25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 spans="1:25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 spans="1:25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 spans="1:25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 spans="1:25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 spans="1:25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 spans="1:25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 spans="1:25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 spans="1:25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 spans="1:25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 spans="1:25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 spans="1:25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 spans="1:25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 spans="1:25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 spans="1:25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 spans="1:25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 spans="1:25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 spans="1:25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 spans="1:25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 spans="1:25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 spans="1:25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 spans="1:25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 spans="1:25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 spans="1:25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 spans="1:25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 spans="1:25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 spans="1:25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 spans="1:25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 spans="1:25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 spans="1:25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 spans="1:25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 spans="1:25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 spans="1:25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 spans="1:25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 spans="1:25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 spans="1:25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 spans="1:25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 spans="1:25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 spans="1:25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 spans="1:25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 spans="1:25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 spans="1:25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 spans="1:25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 spans="1:25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 spans="1:25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 spans="1:25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 spans="1:25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 spans="1:25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 spans="1:25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 spans="1:25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 spans="1:25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 spans="1:25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 spans="1:25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 spans="1:25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 spans="1:25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 spans="1:25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 spans="1:25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 spans="1:25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 spans="1:25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 spans="1:25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 spans="1:25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 spans="1:25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 spans="1:25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 spans="1:25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 spans="1:25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 spans="1:25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 spans="1:25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 spans="1:25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 spans="1:25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 spans="1:25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 spans="1:25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 spans="1:25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 spans="1:25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 spans="1:25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 spans="1:25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 spans="1:25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 spans="1:25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 spans="1:25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 spans="1:25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 spans="1:25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 spans="1:25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 spans="1:25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 spans="1:25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 spans="1:25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 spans="1:25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 spans="1:25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 spans="1:25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 spans="1:25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 spans="1:25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 spans="1:25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  <row r="916" spans="1:25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</row>
    <row r="917" spans="1:25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</row>
    <row r="918" spans="1:25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</row>
    <row r="919" spans="1:25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</row>
    <row r="920" spans="1:25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</row>
    <row r="921" spans="1:25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</row>
    <row r="922" spans="1:25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</row>
    <row r="923" spans="1:25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</row>
    <row r="924" spans="1:25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</row>
    <row r="925" spans="1:25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</row>
    <row r="926" spans="1:25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</row>
    <row r="927" spans="1:25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</row>
    <row r="928" spans="1:25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</row>
    <row r="929" spans="1:25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</row>
    <row r="930" spans="1:25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</row>
    <row r="931" spans="1:25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</row>
    <row r="932" spans="1:25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</row>
    <row r="933" spans="1:25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</row>
    <row r="934" spans="1:25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</row>
    <row r="935" spans="1:25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</row>
    <row r="936" spans="1:25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</row>
    <row r="937" spans="1:25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</row>
    <row r="938" spans="1:25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</row>
    <row r="939" spans="1:25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</row>
    <row r="940" spans="1:25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</row>
    <row r="941" spans="1:25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</row>
    <row r="942" spans="1:25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</row>
    <row r="943" spans="1:25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</row>
    <row r="944" spans="1:25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</row>
    <row r="945" spans="1:25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</row>
    <row r="946" spans="1:25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</row>
    <row r="947" spans="1:25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</row>
    <row r="948" spans="1:25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</row>
    <row r="949" spans="1:25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</row>
    <row r="950" spans="1:25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</row>
    <row r="951" spans="1:25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</row>
    <row r="952" spans="1:25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</row>
    <row r="953" spans="1:25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</row>
    <row r="954" spans="1:25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</row>
    <row r="955" spans="1:25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</row>
    <row r="956" spans="1:25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</row>
    <row r="957" spans="1:25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</row>
    <row r="958" spans="1:25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</row>
    <row r="959" spans="1:25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</row>
    <row r="960" spans="1:25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</row>
    <row r="961" spans="1:25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</row>
    <row r="962" spans="1:25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</row>
    <row r="963" spans="1:25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</row>
    <row r="964" spans="1:25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</row>
    <row r="965" spans="1:25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</row>
    <row r="966" spans="1:25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</row>
    <row r="967" spans="1:25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</row>
    <row r="968" spans="1:25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</row>
    <row r="969" spans="1:25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</row>
    <row r="970" spans="1:25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</row>
    <row r="971" spans="1:25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</row>
    <row r="972" spans="1:25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</row>
    <row r="973" spans="1:25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</row>
    <row r="974" spans="1:25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</row>
    <row r="975" spans="1:25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</row>
    <row r="976" spans="1:25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</row>
    <row r="977" spans="1:25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</row>
    <row r="978" spans="1:25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</row>
    <row r="979" spans="1:25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</row>
    <row r="980" spans="1:25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</row>
    <row r="981" spans="1:25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</row>
    <row r="982" spans="1:25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</row>
    <row r="983" spans="1:25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</row>
    <row r="984" spans="1:25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</row>
    <row r="985" spans="1:25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</row>
    <row r="986" spans="1:25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</row>
    <row r="987" spans="1:25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</row>
    <row r="988" spans="1:25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</row>
    <row r="989" spans="1:25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</row>
    <row r="990" spans="1:25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</row>
    <row r="991" spans="1:25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</row>
    <row r="992" spans="1:25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</row>
    <row r="993" spans="1:25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</row>
    <row r="994" spans="1:25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</row>
    <row r="995" spans="1:25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</row>
  </sheetData>
  <sortState ref="A2:AJ10">
    <sortCondition descending="1" ref="AF2:AF10"/>
  </sortState>
  <dataConsolidate/>
  <dataValidations count="4">
    <dataValidation type="list" allowBlank="1" showInputMessage="1" showErrorMessage="1" sqref="C2:C42">
      <formula1>state</formula1>
    </dataValidation>
    <dataValidation type="list" allowBlank="1" showInputMessage="1" showErrorMessage="1" sqref="E1:E42">
      <formula1>kind</formula1>
    </dataValidation>
    <dataValidation type="list" allowBlank="1" showInputMessage="1" showErrorMessage="1" sqref="F2:F42">
      <formula1>walnutcultivar</formula1>
    </dataValidation>
    <dataValidation type="list" allowBlank="1" showInputMessage="1" showErrorMessage="1" sqref="B2:B42">
      <formula1>entrant</formula1>
    </dataValidation>
  </dataValidations>
  <pageMargins left="0.28999999999999998" right="0.25" top="0.75" bottom="0.5" header="0.49" footer="0.5"/>
  <pageSetup scale="1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995"/>
  <sheetViews>
    <sheetView zoomScale="70" zoomScaleNormal="100" zoomScaleSheetLayoutView="75" workbookViewId="0">
      <pane xSplit="3" ySplit="1" topLeftCell="S2" activePane="bottomRight" state="frozen"/>
      <selection pane="topRight" activeCell="E1" sqref="E1"/>
      <selection pane="bottomLeft" activeCell="A5" sqref="A5"/>
      <selection pane="bottomRight" activeCell="S16" sqref="S16"/>
    </sheetView>
  </sheetViews>
  <sheetFormatPr defaultRowHeight="15" x14ac:dyDescent="0.2"/>
  <cols>
    <col min="1" max="1" width="6.77734375" customWidth="1"/>
    <col min="2" max="2" width="15" customWidth="1"/>
    <col min="3" max="3" width="6.77734375" customWidth="1"/>
    <col min="4" max="4" width="9.5546875" customWidth="1"/>
    <col min="6" max="6" width="12.33203125" customWidth="1"/>
    <col min="7" max="7" width="13.21875" style="2" customWidth="1"/>
    <col min="8" max="8" width="10.21875" customWidth="1"/>
    <col min="9" max="9" width="9.6640625" style="2" customWidth="1"/>
    <col min="10" max="10" width="8.77734375" style="2" customWidth="1"/>
    <col min="11" max="11" width="14.44140625" style="2" customWidth="1"/>
    <col min="12" max="12" width="8.21875" customWidth="1"/>
    <col min="13" max="13" width="10" style="2" customWidth="1"/>
    <col min="14" max="14" width="11.109375" customWidth="1"/>
    <col min="15" max="15" width="14.33203125" customWidth="1"/>
    <col min="16" max="16" width="11" style="2" customWidth="1"/>
    <col min="17" max="17" width="8.88671875" style="2"/>
    <col min="18" max="19" width="8.6640625" customWidth="1"/>
    <col min="20" max="20" width="9.88671875" customWidth="1"/>
    <col min="21" max="21" width="12" style="2" customWidth="1"/>
    <col min="22" max="22" width="7.21875" customWidth="1"/>
    <col min="24" max="24" width="9" customWidth="1"/>
    <col min="25" max="25" width="7.77734375" style="2" customWidth="1"/>
    <col min="26" max="26" width="7.21875" style="2" customWidth="1"/>
    <col min="27" max="27" width="10.33203125" style="2" customWidth="1"/>
    <col min="28" max="28" width="10" customWidth="1"/>
    <col min="29" max="29" width="10" style="2" customWidth="1"/>
    <col min="31" max="31" width="7.21875" customWidth="1"/>
    <col min="33" max="35" width="8.88671875" style="195"/>
    <col min="36" max="36" width="39.6640625" style="195" customWidth="1"/>
  </cols>
  <sheetData>
    <row r="1" spans="1:36" ht="74.25" customHeight="1" x14ac:dyDescent="0.2">
      <c r="A1" s="39" t="s">
        <v>83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6</v>
      </c>
      <c r="H1" s="6" t="s">
        <v>7</v>
      </c>
      <c r="I1" s="39" t="s">
        <v>33</v>
      </c>
      <c r="J1" s="6" t="s">
        <v>8</v>
      </c>
      <c r="K1" s="39" t="s">
        <v>34</v>
      </c>
      <c r="L1" s="6" t="s">
        <v>9</v>
      </c>
      <c r="M1" s="6" t="s">
        <v>10</v>
      </c>
      <c r="N1" s="6" t="s">
        <v>11</v>
      </c>
      <c r="O1" s="6" t="s">
        <v>5</v>
      </c>
      <c r="P1" s="6" t="s">
        <v>19</v>
      </c>
      <c r="Q1" s="6" t="s">
        <v>20</v>
      </c>
      <c r="R1" s="6" t="s">
        <v>18</v>
      </c>
      <c r="S1" s="6" t="s">
        <v>21</v>
      </c>
      <c r="T1" s="6" t="s">
        <v>22</v>
      </c>
      <c r="U1" s="39" t="s">
        <v>29</v>
      </c>
      <c r="V1" s="6" t="s">
        <v>12</v>
      </c>
      <c r="W1" s="6" t="s">
        <v>13</v>
      </c>
      <c r="X1" s="6" t="s">
        <v>23</v>
      </c>
      <c r="Y1" s="39" t="s">
        <v>32</v>
      </c>
      <c r="Z1" s="39" t="s">
        <v>30</v>
      </c>
      <c r="AA1" s="6" t="s">
        <v>24</v>
      </c>
      <c r="AB1" s="6" t="s">
        <v>14</v>
      </c>
      <c r="AC1" s="39" t="s">
        <v>31</v>
      </c>
      <c r="AD1" s="6" t="s">
        <v>15</v>
      </c>
      <c r="AE1" s="6" t="s">
        <v>16</v>
      </c>
      <c r="AF1" s="6" t="s">
        <v>17</v>
      </c>
      <c r="AG1" s="106" t="s">
        <v>40</v>
      </c>
      <c r="AH1" s="195" t="s">
        <v>59</v>
      </c>
      <c r="AI1" s="195" t="s">
        <v>45</v>
      </c>
      <c r="AJ1" s="106" t="s">
        <v>72</v>
      </c>
    </row>
    <row r="2" spans="1:36" s="146" customFormat="1" ht="105" x14ac:dyDescent="0.2">
      <c r="A2" s="129">
        <v>1</v>
      </c>
      <c r="B2" s="166" t="s">
        <v>60</v>
      </c>
      <c r="C2" s="131" t="s">
        <v>25</v>
      </c>
      <c r="D2" s="88" t="s">
        <v>93</v>
      </c>
      <c r="E2" s="168" t="s">
        <v>28</v>
      </c>
      <c r="F2" s="137" t="s">
        <v>28</v>
      </c>
      <c r="G2" s="134">
        <v>2</v>
      </c>
      <c r="H2" s="135">
        <f t="shared" ref="H2:H3" si="0">IF(G2=0,1,IF(G2&lt;2.4,2,3))</f>
        <v>2</v>
      </c>
      <c r="I2" s="134">
        <v>1</v>
      </c>
      <c r="J2" s="134">
        <v>5</v>
      </c>
      <c r="K2" s="134">
        <v>5</v>
      </c>
      <c r="L2" s="135">
        <f t="shared" ref="L2:L3" si="1">IF(J2&lt;0.2,0,IF(J2/K2=1,1,IF(J2/K2&gt;0.77,2,3)))</f>
        <v>1</v>
      </c>
      <c r="M2" s="134">
        <v>82</v>
      </c>
      <c r="N2" s="136">
        <f t="shared" ref="N2:N3" si="2">IF(M2&lt;1,0,M2/J2)</f>
        <v>16.399999999999999</v>
      </c>
      <c r="O2" s="129">
        <f t="shared" ref="O2:O3" si="3">IF(N2&gt;19.9,1,IF(N2&gt;14.91,2,3))</f>
        <v>2</v>
      </c>
      <c r="P2" s="137">
        <v>8</v>
      </c>
      <c r="Q2" s="137">
        <v>1.9</v>
      </c>
      <c r="R2" s="138">
        <f t="shared" ref="R2:R3" si="4">Q2+P2</f>
        <v>9.9</v>
      </c>
      <c r="S2" s="139">
        <f t="shared" ref="S2:S3" si="5">IF(R2&lt;1,0,P2/R2)</f>
        <v>0.80808080808080807</v>
      </c>
      <c r="T2" s="140">
        <f t="shared" ref="T2:T3" si="6">IF(S2&gt;0.891,1,IF(S2&gt;0.591,2,3))</f>
        <v>2</v>
      </c>
      <c r="U2" s="134">
        <v>16</v>
      </c>
      <c r="V2" s="140">
        <f t="shared" ref="V2:V3" si="7">IF(U2&lt;1,3,IF(U2/(J2*4)&gt;0.949,1,IF(U2/(J2*4)&gt;0.599,2,3)))</f>
        <v>2</v>
      </c>
      <c r="W2" s="138">
        <f t="shared" ref="W2:W3" si="8">IF(J2&lt;2,0,R2/J2)</f>
        <v>1.98</v>
      </c>
      <c r="X2" s="140">
        <f t="shared" ref="X2:X3" si="9">IF(W2&gt;4.9,1,IF(W2&gt;3.9,2,3))</f>
        <v>3</v>
      </c>
      <c r="Y2" s="137">
        <v>1.5</v>
      </c>
      <c r="Z2" s="141">
        <v>2</v>
      </c>
      <c r="AA2" s="142">
        <v>16</v>
      </c>
      <c r="AB2" s="143">
        <f t="shared" ref="AB2:AB3" si="10">IF(J2&lt;2,0,IF(AA2/(J2*4)&gt;0.949,1,IF(AA2/(J2*4)&gt;0.749,2,3)))</f>
        <v>2</v>
      </c>
      <c r="AC2" s="141">
        <v>1</v>
      </c>
      <c r="AD2" s="144">
        <f t="shared" ref="AD2:AD3" si="11">IF(M2&lt;1,0,R2/M2)</f>
        <v>0.12073170731707318</v>
      </c>
      <c r="AE2" s="143">
        <f t="shared" ref="AE2:AE3" si="12">IF(AC2&lt;1,0,AC2+AB2+Z2+Y2+X2+V2+T2+O2+L2+I2+H2)</f>
        <v>19.5</v>
      </c>
      <c r="AF2" s="145">
        <f t="shared" ref="AF2:AF3" si="13">IF(AE2&lt;1,0,AD2/AE2*10000)</f>
        <v>61.91369606003753</v>
      </c>
      <c r="AG2" s="175">
        <v>70.900000000000006</v>
      </c>
      <c r="AH2" s="201">
        <f>P2+Q2+AG2</f>
        <v>80.800000000000011</v>
      </c>
      <c r="AI2" s="201">
        <f>M2</f>
        <v>82</v>
      </c>
      <c r="AJ2" s="175" t="s">
        <v>98</v>
      </c>
    </row>
    <row r="3" spans="1:36" s="146" customFormat="1" ht="60" x14ac:dyDescent="0.2">
      <c r="A3" s="129">
        <v>2</v>
      </c>
      <c r="B3" s="171" t="s">
        <v>26</v>
      </c>
      <c r="C3" s="131" t="s">
        <v>25</v>
      </c>
      <c r="D3" s="127" t="s">
        <v>112</v>
      </c>
      <c r="E3" s="168" t="s">
        <v>65</v>
      </c>
      <c r="F3" s="134" t="s">
        <v>106</v>
      </c>
      <c r="G3" s="134">
        <v>0</v>
      </c>
      <c r="H3" s="135">
        <f t="shared" si="0"/>
        <v>1</v>
      </c>
      <c r="I3" s="134">
        <v>1</v>
      </c>
      <c r="J3" s="134">
        <v>5</v>
      </c>
      <c r="K3" s="134">
        <v>5</v>
      </c>
      <c r="L3" s="135">
        <f t="shared" si="1"/>
        <v>1</v>
      </c>
      <c r="M3" s="134">
        <v>77.099999999999994</v>
      </c>
      <c r="N3" s="136">
        <f t="shared" si="2"/>
        <v>15.419999999999998</v>
      </c>
      <c r="O3" s="129">
        <f t="shared" si="3"/>
        <v>2</v>
      </c>
      <c r="P3" s="134">
        <v>7</v>
      </c>
      <c r="Q3" s="134">
        <v>2.9</v>
      </c>
      <c r="R3" s="138">
        <f t="shared" si="4"/>
        <v>9.9</v>
      </c>
      <c r="S3" s="139">
        <f t="shared" si="5"/>
        <v>0.70707070707070707</v>
      </c>
      <c r="T3" s="140">
        <f t="shared" si="6"/>
        <v>2</v>
      </c>
      <c r="U3" s="134">
        <v>9</v>
      </c>
      <c r="V3" s="140">
        <f t="shared" si="7"/>
        <v>3</v>
      </c>
      <c r="W3" s="138">
        <f t="shared" si="8"/>
        <v>1.98</v>
      </c>
      <c r="X3" s="140">
        <f t="shared" si="9"/>
        <v>3</v>
      </c>
      <c r="Y3" s="134">
        <v>1</v>
      </c>
      <c r="Z3" s="142">
        <v>1</v>
      </c>
      <c r="AA3" s="142">
        <v>9</v>
      </c>
      <c r="AB3" s="143">
        <f t="shared" si="10"/>
        <v>3</v>
      </c>
      <c r="AC3" s="142">
        <v>1</v>
      </c>
      <c r="AD3" s="144">
        <f t="shared" si="11"/>
        <v>0.1284046692607004</v>
      </c>
      <c r="AE3" s="143">
        <f t="shared" si="12"/>
        <v>19</v>
      </c>
      <c r="AF3" s="145">
        <f t="shared" si="13"/>
        <v>67.581404874052851</v>
      </c>
      <c r="AG3" s="175">
        <v>66.3</v>
      </c>
      <c r="AH3" s="201">
        <f t="shared" ref="AH3" si="14">P3+Q3+AG3</f>
        <v>76.2</v>
      </c>
      <c r="AI3" s="201">
        <f t="shared" ref="AI3" si="15">M3</f>
        <v>77.099999999999994</v>
      </c>
      <c r="AJ3" s="175" t="s">
        <v>113</v>
      </c>
    </row>
    <row r="4" spans="1:36" s="263" customFormat="1" x14ac:dyDescent="0.2">
      <c r="A4" s="264"/>
      <c r="B4" s="265"/>
      <c r="C4" s="266"/>
      <c r="D4" s="244"/>
      <c r="E4" s="270"/>
      <c r="F4" s="259"/>
      <c r="G4" s="259"/>
      <c r="H4" s="268"/>
      <c r="I4" s="259"/>
      <c r="J4" s="259"/>
      <c r="K4" s="259"/>
      <c r="L4" s="268"/>
      <c r="M4" s="259"/>
      <c r="N4" s="269"/>
      <c r="O4" s="264"/>
      <c r="P4" s="259"/>
      <c r="Q4" s="259"/>
      <c r="R4" s="262"/>
      <c r="S4" s="271"/>
      <c r="T4" s="260"/>
      <c r="U4" s="259"/>
      <c r="V4" s="260"/>
      <c r="W4" s="262"/>
      <c r="X4" s="260"/>
      <c r="Y4" s="259"/>
      <c r="Z4" s="259"/>
      <c r="AA4" s="259"/>
      <c r="AB4" s="260"/>
      <c r="AC4" s="259"/>
      <c r="AD4" s="261"/>
      <c r="AE4" s="260"/>
      <c r="AF4" s="262"/>
      <c r="AG4" s="243"/>
      <c r="AH4" s="248"/>
      <c r="AI4" s="248"/>
      <c r="AJ4" s="243"/>
    </row>
    <row r="5" spans="1:36" s="263" customFormat="1" x14ac:dyDescent="0.2">
      <c r="A5" s="264"/>
      <c r="C5" s="266"/>
      <c r="D5" s="231"/>
      <c r="E5" s="270"/>
      <c r="F5" s="259"/>
      <c r="G5" s="259"/>
      <c r="H5" s="268"/>
      <c r="I5" s="259"/>
      <c r="J5" s="259"/>
      <c r="K5" s="259"/>
      <c r="L5" s="268"/>
      <c r="M5" s="259"/>
      <c r="N5" s="269"/>
      <c r="O5" s="264"/>
      <c r="P5" s="270"/>
      <c r="Q5" s="270"/>
      <c r="R5" s="262"/>
      <c r="S5" s="271"/>
      <c r="T5" s="260"/>
      <c r="U5" s="259"/>
      <c r="V5" s="260"/>
      <c r="W5" s="262"/>
      <c r="X5" s="260"/>
      <c r="Y5" s="270"/>
      <c r="Z5" s="270"/>
      <c r="AA5" s="259"/>
      <c r="AB5" s="260"/>
      <c r="AC5" s="270"/>
      <c r="AD5" s="261"/>
      <c r="AE5" s="260"/>
      <c r="AF5" s="262"/>
      <c r="AG5" s="243"/>
      <c r="AH5" s="248"/>
      <c r="AI5" s="248"/>
      <c r="AJ5" s="243"/>
    </row>
    <row r="6" spans="1:36" s="263" customFormat="1" x14ac:dyDescent="0.2">
      <c r="A6" s="264"/>
      <c r="B6" s="265"/>
      <c r="C6" s="266"/>
      <c r="D6" s="244"/>
      <c r="E6" s="267"/>
      <c r="F6" s="259"/>
      <c r="G6" s="259"/>
      <c r="H6" s="268"/>
      <c r="I6" s="259"/>
      <c r="J6" s="259"/>
      <c r="K6" s="259"/>
      <c r="L6" s="268"/>
      <c r="M6" s="259"/>
      <c r="N6" s="269"/>
      <c r="O6" s="264"/>
      <c r="P6" s="270"/>
      <c r="Q6" s="259"/>
      <c r="R6" s="262"/>
      <c r="S6" s="271"/>
      <c r="T6" s="260"/>
      <c r="U6" s="259"/>
      <c r="V6" s="260"/>
      <c r="W6" s="262"/>
      <c r="X6" s="260"/>
      <c r="Y6" s="259"/>
      <c r="Z6" s="259"/>
      <c r="AA6" s="259"/>
      <c r="AB6" s="260"/>
      <c r="AC6" s="259"/>
      <c r="AD6" s="261"/>
      <c r="AE6" s="260"/>
      <c r="AF6" s="262"/>
      <c r="AG6" s="243"/>
      <c r="AH6" s="248"/>
      <c r="AI6" s="248"/>
      <c r="AJ6" s="243"/>
    </row>
    <row r="7" spans="1:36" s="263" customFormat="1" x14ac:dyDescent="0.2">
      <c r="A7" s="264"/>
      <c r="C7" s="266"/>
      <c r="D7" s="244"/>
      <c r="E7" s="267"/>
      <c r="F7" s="259"/>
      <c r="G7" s="259"/>
      <c r="H7" s="268"/>
      <c r="I7" s="259"/>
      <c r="J7" s="259"/>
      <c r="K7" s="259"/>
      <c r="L7" s="268"/>
      <c r="M7" s="259"/>
      <c r="N7" s="269"/>
      <c r="O7" s="264"/>
      <c r="P7" s="259"/>
      <c r="Q7" s="259"/>
      <c r="R7" s="262"/>
      <c r="S7" s="271"/>
      <c r="T7" s="260"/>
      <c r="U7" s="259"/>
      <c r="V7" s="260"/>
      <c r="W7" s="262"/>
      <c r="X7" s="260"/>
      <c r="Y7" s="259"/>
      <c r="Z7" s="259"/>
      <c r="AA7" s="259"/>
      <c r="AB7" s="260"/>
      <c r="AC7" s="259"/>
      <c r="AD7" s="261"/>
      <c r="AE7" s="260"/>
      <c r="AF7" s="262"/>
      <c r="AG7" s="243"/>
      <c r="AH7" s="248"/>
      <c r="AI7" s="248"/>
      <c r="AJ7" s="243"/>
    </row>
    <row r="8" spans="1:36" s="263" customFormat="1" x14ac:dyDescent="0.2">
      <c r="A8" s="264"/>
      <c r="B8" s="265"/>
      <c r="C8" s="266"/>
      <c r="D8" s="244"/>
      <c r="E8" s="267"/>
      <c r="F8" s="259"/>
      <c r="G8" s="259"/>
      <c r="H8" s="268"/>
      <c r="I8" s="259"/>
      <c r="J8" s="259"/>
      <c r="K8" s="259"/>
      <c r="L8" s="268"/>
      <c r="M8" s="259"/>
      <c r="N8" s="269"/>
      <c r="O8" s="264"/>
      <c r="P8" s="259"/>
      <c r="Q8" s="270"/>
      <c r="R8" s="262"/>
      <c r="S8" s="271"/>
      <c r="T8" s="260"/>
      <c r="U8" s="259"/>
      <c r="V8" s="260"/>
      <c r="W8" s="262"/>
      <c r="X8" s="260"/>
      <c r="Y8" s="259"/>
      <c r="Z8" s="259"/>
      <c r="AA8" s="259"/>
      <c r="AB8" s="260"/>
      <c r="AC8" s="259"/>
      <c r="AD8" s="261"/>
      <c r="AE8" s="260"/>
      <c r="AF8" s="262"/>
      <c r="AG8" s="243"/>
      <c r="AH8" s="248"/>
      <c r="AI8" s="248"/>
      <c r="AJ8" s="243"/>
    </row>
    <row r="9" spans="1:36" s="263" customFormat="1" x14ac:dyDescent="0.2">
      <c r="A9" s="264"/>
      <c r="C9" s="266"/>
      <c r="D9" s="244"/>
      <c r="E9" s="267"/>
      <c r="F9" s="259"/>
      <c r="G9" s="259"/>
      <c r="H9" s="268"/>
      <c r="I9" s="259"/>
      <c r="J9" s="259"/>
      <c r="K9" s="259"/>
      <c r="L9" s="268"/>
      <c r="M9" s="259"/>
      <c r="N9" s="269"/>
      <c r="O9" s="264"/>
      <c r="P9" s="270"/>
      <c r="Q9" s="259"/>
      <c r="R9" s="262"/>
      <c r="S9" s="271"/>
      <c r="T9" s="260"/>
      <c r="U9" s="259"/>
      <c r="V9" s="260"/>
      <c r="W9" s="262"/>
      <c r="X9" s="260"/>
      <c r="Y9" s="259"/>
      <c r="Z9" s="259"/>
      <c r="AA9" s="259"/>
      <c r="AB9" s="260"/>
      <c r="AC9" s="259"/>
      <c r="AD9" s="261"/>
      <c r="AE9" s="260"/>
      <c r="AF9" s="262"/>
      <c r="AG9" s="243"/>
      <c r="AH9" s="248"/>
      <c r="AI9" s="248"/>
      <c r="AJ9" s="243"/>
    </row>
    <row r="10" spans="1:36" s="263" customFormat="1" x14ac:dyDescent="0.2">
      <c r="A10" s="264"/>
      <c r="C10" s="266"/>
      <c r="D10" s="244"/>
      <c r="E10" s="267"/>
      <c r="F10" s="259"/>
      <c r="G10" s="259"/>
      <c r="H10" s="268"/>
      <c r="I10" s="259"/>
      <c r="J10" s="259"/>
      <c r="K10" s="259"/>
      <c r="L10" s="268"/>
      <c r="M10" s="259"/>
      <c r="N10" s="269"/>
      <c r="O10" s="264"/>
      <c r="P10" s="270"/>
      <c r="Q10" s="259"/>
      <c r="R10" s="262"/>
      <c r="S10" s="271"/>
      <c r="T10" s="260"/>
      <c r="U10" s="259"/>
      <c r="V10" s="260"/>
      <c r="W10" s="262"/>
      <c r="X10" s="260"/>
      <c r="Y10" s="259"/>
      <c r="Z10" s="259"/>
      <c r="AA10" s="259"/>
      <c r="AB10" s="260"/>
      <c r="AC10" s="259"/>
      <c r="AD10" s="261"/>
      <c r="AE10" s="260"/>
      <c r="AF10" s="262"/>
      <c r="AG10" s="243"/>
      <c r="AH10" s="248"/>
      <c r="AI10" s="248"/>
      <c r="AJ10" s="243"/>
    </row>
    <row r="11" spans="1:36" s="216" customFormat="1" x14ac:dyDescent="0.2">
      <c r="A11" s="229"/>
      <c r="C11" s="230"/>
      <c r="D11" s="254"/>
      <c r="E11" s="232"/>
      <c r="F11" s="233"/>
      <c r="G11" s="233"/>
      <c r="H11" s="234"/>
      <c r="I11" s="233"/>
      <c r="J11" s="233"/>
      <c r="K11" s="233"/>
      <c r="L11" s="234"/>
      <c r="M11" s="233"/>
      <c r="N11" s="235"/>
      <c r="O11" s="229"/>
      <c r="P11" s="233"/>
      <c r="Q11" s="236"/>
      <c r="R11" s="237"/>
      <c r="S11" s="238"/>
      <c r="T11" s="239"/>
      <c r="U11" s="233"/>
      <c r="V11" s="239"/>
      <c r="W11" s="237"/>
      <c r="X11" s="239"/>
      <c r="Y11" s="233"/>
      <c r="Z11" s="233"/>
      <c r="AA11" s="233"/>
      <c r="AB11" s="239"/>
      <c r="AC11" s="233"/>
      <c r="AD11" s="240"/>
      <c r="AE11" s="239"/>
      <c r="AF11" s="237"/>
      <c r="AG11" s="243"/>
      <c r="AH11" s="248"/>
      <c r="AI11" s="248"/>
      <c r="AJ11" s="243"/>
    </row>
    <row r="12" spans="1:36" s="216" customFormat="1" x14ac:dyDescent="0.2">
      <c r="A12" s="229"/>
      <c r="C12" s="230"/>
      <c r="D12" s="254"/>
      <c r="E12" s="232"/>
      <c r="F12" s="233"/>
      <c r="G12" s="233"/>
      <c r="H12" s="234"/>
      <c r="I12" s="233"/>
      <c r="J12" s="233"/>
      <c r="K12" s="233"/>
      <c r="L12" s="234"/>
      <c r="M12" s="233"/>
      <c r="N12" s="235"/>
      <c r="O12" s="229"/>
      <c r="P12" s="233"/>
      <c r="Q12" s="233"/>
      <c r="R12" s="237"/>
      <c r="S12" s="238"/>
      <c r="T12" s="239"/>
      <c r="U12" s="233"/>
      <c r="V12" s="239"/>
      <c r="W12" s="237"/>
      <c r="X12" s="239"/>
      <c r="Y12" s="233"/>
      <c r="Z12" s="233"/>
      <c r="AA12" s="233"/>
      <c r="AB12" s="239"/>
      <c r="AC12" s="233"/>
      <c r="AD12" s="240"/>
      <c r="AE12" s="239"/>
      <c r="AF12" s="237"/>
      <c r="AG12" s="243"/>
      <c r="AH12" s="248"/>
      <c r="AI12" s="248"/>
      <c r="AJ12" s="243"/>
    </row>
    <row r="13" spans="1:36" s="216" customFormat="1" x14ac:dyDescent="0.2">
      <c r="A13" s="229"/>
      <c r="C13" s="230"/>
      <c r="D13" s="254"/>
      <c r="E13" s="232"/>
      <c r="F13" s="233"/>
      <c r="G13" s="233"/>
      <c r="H13" s="234"/>
      <c r="I13" s="233"/>
      <c r="J13" s="233"/>
      <c r="K13" s="233"/>
      <c r="L13" s="234"/>
      <c r="M13" s="233"/>
      <c r="N13" s="235"/>
      <c r="O13" s="229"/>
      <c r="P13" s="236"/>
      <c r="Q13" s="233"/>
      <c r="R13" s="237"/>
      <c r="S13" s="238"/>
      <c r="T13" s="239"/>
      <c r="U13" s="233"/>
      <c r="V13" s="239"/>
      <c r="W13" s="237"/>
      <c r="X13" s="239"/>
      <c r="Y13" s="233"/>
      <c r="Z13" s="233"/>
      <c r="AA13" s="233"/>
      <c r="AB13" s="239"/>
      <c r="AC13" s="233"/>
      <c r="AD13" s="240"/>
      <c r="AE13" s="239"/>
      <c r="AF13" s="237"/>
      <c r="AG13" s="243"/>
      <c r="AH13" s="248"/>
      <c r="AI13" s="248"/>
      <c r="AJ13" s="243"/>
    </row>
    <row r="14" spans="1:36" s="216" customFormat="1" x14ac:dyDescent="0.2">
      <c r="A14" s="229"/>
      <c r="C14" s="230"/>
      <c r="D14" s="256"/>
      <c r="E14" s="232"/>
      <c r="F14" s="233"/>
      <c r="G14" s="233"/>
      <c r="H14" s="234"/>
      <c r="I14" s="233"/>
      <c r="J14" s="233"/>
      <c r="K14" s="233"/>
      <c r="L14" s="234"/>
      <c r="M14" s="233"/>
      <c r="N14" s="235"/>
      <c r="O14" s="229"/>
      <c r="P14" s="236"/>
      <c r="Q14" s="236"/>
      <c r="R14" s="237"/>
      <c r="S14" s="238"/>
      <c r="T14" s="239"/>
      <c r="U14" s="233"/>
      <c r="V14" s="239"/>
      <c r="W14" s="237"/>
      <c r="X14" s="239"/>
      <c r="Y14" s="236"/>
      <c r="Z14" s="236"/>
      <c r="AA14" s="233"/>
      <c r="AB14" s="239"/>
      <c r="AC14" s="236"/>
      <c r="AD14" s="240"/>
      <c r="AE14" s="239"/>
      <c r="AF14" s="237"/>
      <c r="AG14" s="243"/>
      <c r="AH14" s="248"/>
      <c r="AI14" s="248"/>
      <c r="AJ14" s="243"/>
    </row>
    <row r="15" spans="1:36" s="216" customFormat="1" x14ac:dyDescent="0.2">
      <c r="A15" s="229"/>
      <c r="C15" s="230"/>
      <c r="D15" s="254"/>
      <c r="E15" s="232"/>
      <c r="F15" s="233"/>
      <c r="G15" s="233"/>
      <c r="H15" s="234"/>
      <c r="I15" s="233"/>
      <c r="J15" s="233"/>
      <c r="K15" s="233"/>
      <c r="L15" s="234"/>
      <c r="M15" s="233"/>
      <c r="N15" s="235"/>
      <c r="O15" s="229"/>
      <c r="P15" s="233"/>
      <c r="Q15" s="233"/>
      <c r="R15" s="237"/>
      <c r="S15" s="238"/>
      <c r="T15" s="239"/>
      <c r="U15" s="233"/>
      <c r="V15" s="239"/>
      <c r="W15" s="237"/>
      <c r="X15" s="239"/>
      <c r="Y15" s="233"/>
      <c r="Z15" s="233"/>
      <c r="AA15" s="233"/>
      <c r="AB15" s="239"/>
      <c r="AC15" s="233"/>
      <c r="AD15" s="240"/>
      <c r="AE15" s="239"/>
      <c r="AF15" s="237"/>
      <c r="AG15" s="243"/>
      <c r="AH15" s="248"/>
      <c r="AI15" s="248"/>
      <c r="AJ15" s="243"/>
    </row>
    <row r="16" spans="1:36" s="216" customFormat="1" x14ac:dyDescent="0.2">
      <c r="A16" s="229"/>
      <c r="C16" s="230"/>
      <c r="D16" s="256"/>
      <c r="E16" s="236"/>
      <c r="F16" s="233"/>
      <c r="G16" s="233"/>
      <c r="H16" s="234"/>
      <c r="I16" s="233"/>
      <c r="J16" s="233"/>
      <c r="K16" s="233"/>
      <c r="L16" s="234"/>
      <c r="M16" s="233"/>
      <c r="N16" s="235"/>
      <c r="O16" s="229"/>
      <c r="P16" s="233"/>
      <c r="Q16" s="233"/>
      <c r="R16" s="237"/>
      <c r="S16" s="238"/>
      <c r="T16" s="239"/>
      <c r="U16" s="233"/>
      <c r="V16" s="239"/>
      <c r="W16" s="237"/>
      <c r="X16" s="239"/>
      <c r="Y16" s="236"/>
      <c r="Z16" s="236"/>
      <c r="AA16" s="233"/>
      <c r="AB16" s="239"/>
      <c r="AC16" s="236"/>
      <c r="AD16" s="240"/>
      <c r="AE16" s="239"/>
      <c r="AF16" s="237"/>
      <c r="AG16" s="243"/>
      <c r="AH16" s="248"/>
      <c r="AI16" s="248"/>
      <c r="AJ16" s="243"/>
    </row>
    <row r="17" spans="1:36" s="216" customFormat="1" x14ac:dyDescent="0.2">
      <c r="A17" s="229"/>
      <c r="C17" s="230"/>
      <c r="D17" s="254"/>
      <c r="E17" s="232"/>
      <c r="F17" s="233"/>
      <c r="G17" s="233"/>
      <c r="H17" s="234"/>
      <c r="I17" s="233"/>
      <c r="J17" s="233"/>
      <c r="K17" s="233"/>
      <c r="L17" s="234"/>
      <c r="M17" s="233"/>
      <c r="N17" s="235"/>
      <c r="O17" s="229"/>
      <c r="P17" s="236"/>
      <c r="Q17" s="236"/>
      <c r="R17" s="237"/>
      <c r="S17" s="238"/>
      <c r="T17" s="239"/>
      <c r="U17" s="233"/>
      <c r="V17" s="239"/>
      <c r="W17" s="237"/>
      <c r="X17" s="239"/>
      <c r="Y17" s="233"/>
      <c r="Z17" s="233"/>
      <c r="AA17" s="233"/>
      <c r="AB17" s="239"/>
      <c r="AC17" s="233"/>
      <c r="AD17" s="240"/>
      <c r="AE17" s="239"/>
      <c r="AF17" s="237"/>
      <c r="AG17" s="243"/>
      <c r="AH17" s="248"/>
      <c r="AI17" s="248"/>
      <c r="AJ17" s="243"/>
    </row>
    <row r="18" spans="1:36" s="216" customFormat="1" x14ac:dyDescent="0.2">
      <c r="A18" s="229"/>
      <c r="C18" s="230"/>
      <c r="D18" s="254"/>
      <c r="E18" s="232"/>
      <c r="F18" s="233"/>
      <c r="G18" s="233"/>
      <c r="H18" s="234"/>
      <c r="I18" s="233"/>
      <c r="J18" s="233"/>
      <c r="K18" s="233"/>
      <c r="L18" s="234"/>
      <c r="M18" s="233"/>
      <c r="N18" s="235"/>
      <c r="O18" s="229"/>
      <c r="P18" s="236"/>
      <c r="Q18" s="233"/>
      <c r="R18" s="237"/>
      <c r="S18" s="238"/>
      <c r="T18" s="239"/>
      <c r="U18" s="233"/>
      <c r="V18" s="239"/>
      <c r="W18" s="237"/>
      <c r="X18" s="239"/>
      <c r="Y18" s="233"/>
      <c r="Z18" s="233"/>
      <c r="AA18" s="233"/>
      <c r="AB18" s="239"/>
      <c r="AC18" s="233"/>
      <c r="AD18" s="240"/>
      <c r="AE18" s="239"/>
      <c r="AF18" s="237"/>
      <c r="AG18" s="243"/>
      <c r="AH18" s="248"/>
      <c r="AI18" s="248"/>
      <c r="AJ18" s="243"/>
    </row>
    <row r="19" spans="1:36" s="216" customFormat="1" x14ac:dyDescent="0.2">
      <c r="A19" s="229"/>
      <c r="B19" s="225"/>
      <c r="C19" s="230"/>
      <c r="D19" s="257"/>
      <c r="E19" s="232"/>
      <c r="F19" s="236"/>
      <c r="G19" s="233"/>
      <c r="H19" s="234"/>
      <c r="I19" s="233"/>
      <c r="J19" s="233"/>
      <c r="K19" s="233"/>
      <c r="L19" s="234"/>
      <c r="M19" s="233"/>
      <c r="N19" s="235"/>
      <c r="O19" s="229"/>
      <c r="P19" s="233"/>
      <c r="Q19" s="233"/>
      <c r="R19" s="237"/>
      <c r="S19" s="238"/>
      <c r="T19" s="239"/>
      <c r="U19" s="233"/>
      <c r="V19" s="239"/>
      <c r="W19" s="237"/>
      <c r="X19" s="239"/>
      <c r="Y19" s="236"/>
      <c r="Z19" s="236"/>
      <c r="AA19" s="233"/>
      <c r="AB19" s="239"/>
      <c r="AC19" s="236"/>
      <c r="AD19" s="240"/>
      <c r="AE19" s="239"/>
      <c r="AF19" s="237"/>
      <c r="AG19" s="243"/>
      <c r="AH19" s="248"/>
      <c r="AI19" s="248"/>
      <c r="AJ19" s="243"/>
    </row>
    <row r="20" spans="1:36" s="216" customFormat="1" x14ac:dyDescent="0.2">
      <c r="A20" s="229"/>
      <c r="C20" s="230"/>
      <c r="D20" s="256"/>
      <c r="E20" s="236"/>
      <c r="F20" s="233"/>
      <c r="G20" s="233"/>
      <c r="H20" s="234"/>
      <c r="I20" s="233"/>
      <c r="J20" s="233"/>
      <c r="K20" s="233"/>
      <c r="L20" s="234"/>
      <c r="M20" s="233"/>
      <c r="N20" s="235"/>
      <c r="O20" s="229"/>
      <c r="P20" s="233"/>
      <c r="Q20" s="236"/>
      <c r="R20" s="237"/>
      <c r="S20" s="238"/>
      <c r="T20" s="239"/>
      <c r="U20" s="233"/>
      <c r="V20" s="239"/>
      <c r="W20" s="237"/>
      <c r="X20" s="239"/>
      <c r="Y20" s="236"/>
      <c r="Z20" s="236"/>
      <c r="AA20" s="233"/>
      <c r="AB20" s="239"/>
      <c r="AC20" s="236"/>
      <c r="AD20" s="240"/>
      <c r="AE20" s="239"/>
      <c r="AF20" s="237"/>
      <c r="AG20" s="243"/>
      <c r="AH20" s="248"/>
      <c r="AI20" s="248"/>
      <c r="AJ20" s="248"/>
    </row>
    <row r="21" spans="1:36" s="216" customFormat="1" x14ac:dyDescent="0.2">
      <c r="A21" s="229"/>
      <c r="B21" s="225"/>
      <c r="C21" s="230"/>
      <c r="D21" s="256"/>
      <c r="E21" s="232"/>
      <c r="F21" s="236"/>
      <c r="G21" s="233"/>
      <c r="H21" s="234"/>
      <c r="I21" s="233"/>
      <c r="J21" s="233"/>
      <c r="K21" s="233"/>
      <c r="L21" s="234"/>
      <c r="M21" s="233"/>
      <c r="N21" s="235"/>
      <c r="O21" s="229"/>
      <c r="P21" s="236"/>
      <c r="Q21" s="233"/>
      <c r="R21" s="237"/>
      <c r="S21" s="238"/>
      <c r="T21" s="239"/>
      <c r="U21" s="233"/>
      <c r="V21" s="239"/>
      <c r="W21" s="237"/>
      <c r="X21" s="239"/>
      <c r="Y21" s="236"/>
      <c r="Z21" s="236"/>
      <c r="AA21" s="233"/>
      <c r="AB21" s="239"/>
      <c r="AC21" s="236"/>
      <c r="AD21" s="240"/>
      <c r="AE21" s="239"/>
      <c r="AF21" s="237"/>
      <c r="AG21" s="243"/>
      <c r="AH21" s="248"/>
      <c r="AI21" s="248"/>
      <c r="AJ21" s="248"/>
    </row>
    <row r="22" spans="1:36" s="216" customFormat="1" x14ac:dyDescent="0.2">
      <c r="A22" s="229"/>
      <c r="C22" s="230"/>
      <c r="D22" s="254"/>
      <c r="E22" s="232"/>
      <c r="F22" s="233"/>
      <c r="G22" s="233"/>
      <c r="H22" s="234"/>
      <c r="I22" s="233"/>
      <c r="J22" s="233"/>
      <c r="K22" s="233"/>
      <c r="L22" s="234"/>
      <c r="M22" s="233"/>
      <c r="N22" s="235"/>
      <c r="O22" s="229"/>
      <c r="P22" s="236"/>
      <c r="Q22" s="233"/>
      <c r="R22" s="237"/>
      <c r="S22" s="238"/>
      <c r="T22" s="239"/>
      <c r="U22" s="233"/>
      <c r="V22" s="239"/>
      <c r="W22" s="237"/>
      <c r="X22" s="239"/>
      <c r="Y22" s="233"/>
      <c r="Z22" s="233"/>
      <c r="AA22" s="233"/>
      <c r="AB22" s="239"/>
      <c r="AC22" s="233"/>
      <c r="AD22" s="240"/>
      <c r="AE22" s="239"/>
      <c r="AF22" s="237"/>
      <c r="AG22" s="248"/>
      <c r="AH22" s="248"/>
      <c r="AI22" s="248"/>
      <c r="AJ22" s="248"/>
    </row>
    <row r="23" spans="1:36" s="216" customFormat="1" x14ac:dyDescent="0.2">
      <c r="A23" s="229"/>
      <c r="B23" s="225"/>
      <c r="C23" s="230"/>
      <c r="D23" s="254"/>
      <c r="E23" s="232"/>
      <c r="F23" s="233"/>
      <c r="G23" s="233"/>
      <c r="H23" s="234"/>
      <c r="I23" s="233"/>
      <c r="J23" s="233"/>
      <c r="K23" s="233"/>
      <c r="L23" s="234"/>
      <c r="M23" s="233"/>
      <c r="N23" s="235"/>
      <c r="O23" s="229"/>
      <c r="P23" s="233"/>
      <c r="Q23" s="236"/>
      <c r="R23" s="237"/>
      <c r="S23" s="238"/>
      <c r="T23" s="239"/>
      <c r="U23" s="233"/>
      <c r="V23" s="239"/>
      <c r="W23" s="237"/>
      <c r="X23" s="239"/>
      <c r="Y23" s="233"/>
      <c r="Z23" s="233"/>
      <c r="AA23" s="233"/>
      <c r="AB23" s="239"/>
      <c r="AC23" s="233"/>
      <c r="AD23" s="240"/>
      <c r="AE23" s="239"/>
      <c r="AF23" s="237"/>
      <c r="AG23" s="248"/>
      <c r="AH23" s="248"/>
      <c r="AI23" s="248"/>
      <c r="AJ23" s="248"/>
    </row>
    <row r="24" spans="1:36" s="216" customFormat="1" x14ac:dyDescent="0.2">
      <c r="A24" s="229"/>
      <c r="C24" s="230"/>
      <c r="D24" s="257"/>
      <c r="E24" s="232"/>
      <c r="F24" s="233"/>
      <c r="G24" s="233"/>
      <c r="H24" s="234"/>
      <c r="I24" s="233"/>
      <c r="J24" s="233"/>
      <c r="K24" s="233"/>
      <c r="L24" s="234"/>
      <c r="M24" s="233"/>
      <c r="N24" s="235"/>
      <c r="O24" s="229"/>
      <c r="P24" s="233"/>
      <c r="Q24" s="233"/>
      <c r="R24" s="237"/>
      <c r="S24" s="238"/>
      <c r="T24" s="239"/>
      <c r="U24" s="233"/>
      <c r="V24" s="239"/>
      <c r="W24" s="237"/>
      <c r="X24" s="239"/>
      <c r="Y24" s="236"/>
      <c r="Z24" s="236"/>
      <c r="AA24" s="233"/>
      <c r="AB24" s="239"/>
      <c r="AC24" s="236"/>
      <c r="AD24" s="240"/>
      <c r="AE24" s="239"/>
      <c r="AF24" s="237"/>
      <c r="AG24" s="248"/>
      <c r="AH24" s="248"/>
      <c r="AI24" s="248"/>
      <c r="AJ24" s="248"/>
    </row>
    <row r="25" spans="1:36" s="216" customFormat="1" x14ac:dyDescent="0.2">
      <c r="A25" s="229"/>
      <c r="C25" s="230"/>
      <c r="D25" s="254"/>
      <c r="E25" s="232"/>
      <c r="F25" s="233"/>
      <c r="G25" s="233"/>
      <c r="H25" s="234"/>
      <c r="I25" s="233"/>
      <c r="J25" s="233"/>
      <c r="K25" s="233"/>
      <c r="L25" s="234"/>
      <c r="M25" s="233"/>
      <c r="N25" s="235"/>
      <c r="O25" s="229"/>
      <c r="P25" s="236"/>
      <c r="Q25" s="233"/>
      <c r="R25" s="237"/>
      <c r="S25" s="238"/>
      <c r="T25" s="239"/>
      <c r="U25" s="233"/>
      <c r="V25" s="239"/>
      <c r="W25" s="237"/>
      <c r="X25" s="239"/>
      <c r="Y25" s="233"/>
      <c r="Z25" s="233"/>
      <c r="AA25" s="233"/>
      <c r="AB25" s="239"/>
      <c r="AC25" s="233"/>
      <c r="AD25" s="240"/>
      <c r="AE25" s="239"/>
      <c r="AF25" s="237"/>
      <c r="AG25" s="248"/>
      <c r="AH25" s="248"/>
      <c r="AI25" s="248"/>
      <c r="AJ25" s="248"/>
    </row>
    <row r="26" spans="1:36" s="216" customFormat="1" x14ac:dyDescent="0.2">
      <c r="A26" s="229"/>
      <c r="C26" s="230"/>
      <c r="D26" s="256"/>
      <c r="E26" s="232"/>
      <c r="F26" s="233"/>
      <c r="G26" s="233"/>
      <c r="H26" s="234"/>
      <c r="I26" s="233"/>
      <c r="J26" s="233"/>
      <c r="K26" s="233"/>
      <c r="L26" s="234"/>
      <c r="M26" s="233"/>
      <c r="N26" s="235"/>
      <c r="O26" s="229"/>
      <c r="P26" s="236"/>
      <c r="Q26" s="236"/>
      <c r="R26" s="237"/>
      <c r="S26" s="238"/>
      <c r="T26" s="239"/>
      <c r="U26" s="233"/>
      <c r="V26" s="239"/>
      <c r="W26" s="237"/>
      <c r="X26" s="239"/>
      <c r="Y26" s="236"/>
      <c r="Z26" s="236"/>
      <c r="AA26" s="233"/>
      <c r="AB26" s="239"/>
      <c r="AC26" s="236"/>
      <c r="AD26" s="240"/>
      <c r="AE26" s="239"/>
      <c r="AF26" s="237"/>
      <c r="AG26" s="248"/>
      <c r="AH26" s="248"/>
      <c r="AI26" s="248"/>
      <c r="AJ26" s="248"/>
    </row>
    <row r="27" spans="1:36" s="216" customFormat="1" x14ac:dyDescent="0.2">
      <c r="A27" s="229"/>
      <c r="C27" s="230"/>
      <c r="D27" s="254"/>
      <c r="E27" s="232"/>
      <c r="F27" s="233"/>
      <c r="G27" s="233"/>
      <c r="H27" s="234"/>
      <c r="I27" s="233"/>
      <c r="J27" s="233"/>
      <c r="K27" s="233"/>
      <c r="L27" s="234"/>
      <c r="M27" s="233"/>
      <c r="N27" s="235"/>
      <c r="O27" s="229"/>
      <c r="P27" s="233"/>
      <c r="Q27" s="233"/>
      <c r="R27" s="237"/>
      <c r="S27" s="238"/>
      <c r="T27" s="239"/>
      <c r="U27" s="233"/>
      <c r="V27" s="239"/>
      <c r="W27" s="237"/>
      <c r="X27" s="239"/>
      <c r="Y27" s="233"/>
      <c r="Z27" s="233"/>
      <c r="AA27" s="233"/>
      <c r="AB27" s="239"/>
      <c r="AC27" s="233"/>
      <c r="AD27" s="240"/>
      <c r="AE27" s="239"/>
      <c r="AF27" s="237"/>
      <c r="AG27" s="248"/>
      <c r="AH27" s="248"/>
      <c r="AI27" s="248"/>
      <c r="AJ27" s="248"/>
    </row>
    <row r="28" spans="1:36" s="216" customFormat="1" x14ac:dyDescent="0.2">
      <c r="A28" s="229"/>
      <c r="B28" s="225"/>
      <c r="C28" s="230"/>
      <c r="D28" s="254"/>
      <c r="E28" s="232"/>
      <c r="F28" s="233"/>
      <c r="G28" s="233"/>
      <c r="H28" s="234"/>
      <c r="I28" s="233"/>
      <c r="J28" s="233"/>
      <c r="K28" s="233"/>
      <c r="L28" s="234"/>
      <c r="M28" s="233"/>
      <c r="N28" s="235"/>
      <c r="O28" s="229"/>
      <c r="P28" s="233"/>
      <c r="Q28" s="233"/>
      <c r="R28" s="237"/>
      <c r="S28" s="238"/>
      <c r="T28" s="239"/>
      <c r="U28" s="233"/>
      <c r="V28" s="239"/>
      <c r="W28" s="237"/>
      <c r="X28" s="239"/>
      <c r="Y28" s="233"/>
      <c r="Z28" s="233"/>
      <c r="AA28" s="233"/>
      <c r="AB28" s="239"/>
      <c r="AC28" s="233"/>
      <c r="AD28" s="240"/>
      <c r="AE28" s="239"/>
      <c r="AF28" s="237"/>
      <c r="AG28" s="248"/>
      <c r="AH28" s="248"/>
      <c r="AI28" s="248"/>
      <c r="AJ28" s="248"/>
    </row>
    <row r="29" spans="1:36" s="216" customFormat="1" x14ac:dyDescent="0.2">
      <c r="A29" s="229"/>
      <c r="C29" s="230"/>
      <c r="D29" s="256"/>
      <c r="E29" s="232"/>
      <c r="F29" s="236"/>
      <c r="G29" s="233"/>
      <c r="H29" s="234"/>
      <c r="I29" s="233"/>
      <c r="J29" s="233"/>
      <c r="K29" s="233"/>
      <c r="L29" s="234"/>
      <c r="M29" s="233"/>
      <c r="N29" s="235"/>
      <c r="O29" s="229"/>
      <c r="P29" s="236"/>
      <c r="Q29" s="236"/>
      <c r="R29" s="237"/>
      <c r="S29" s="238"/>
      <c r="T29" s="239"/>
      <c r="U29" s="233"/>
      <c r="V29" s="239"/>
      <c r="W29" s="237"/>
      <c r="X29" s="239"/>
      <c r="Y29" s="236"/>
      <c r="Z29" s="236"/>
      <c r="AA29" s="233"/>
      <c r="AB29" s="239"/>
      <c r="AC29" s="236"/>
      <c r="AD29" s="240"/>
      <c r="AE29" s="239"/>
      <c r="AF29" s="237"/>
      <c r="AG29" s="248"/>
      <c r="AH29" s="248"/>
      <c r="AI29" s="248"/>
      <c r="AJ29" s="248"/>
    </row>
    <row r="30" spans="1:36" s="216" customFormat="1" x14ac:dyDescent="0.2">
      <c r="A30" s="229"/>
      <c r="B30" s="225"/>
      <c r="C30" s="230"/>
      <c r="D30" s="254"/>
      <c r="E30" s="232"/>
      <c r="F30" s="233"/>
      <c r="G30" s="233"/>
      <c r="H30" s="234"/>
      <c r="I30" s="233"/>
      <c r="J30" s="233"/>
      <c r="K30" s="233"/>
      <c r="L30" s="234"/>
      <c r="M30" s="233"/>
      <c r="N30" s="235"/>
      <c r="O30" s="229"/>
      <c r="P30" s="236"/>
      <c r="Q30" s="233"/>
      <c r="R30" s="237"/>
      <c r="S30" s="238"/>
      <c r="T30" s="239"/>
      <c r="U30" s="233"/>
      <c r="V30" s="239"/>
      <c r="W30" s="237"/>
      <c r="X30" s="239"/>
      <c r="Y30" s="233"/>
      <c r="Z30" s="233"/>
      <c r="AA30" s="233"/>
      <c r="AB30" s="239"/>
      <c r="AC30" s="233"/>
      <c r="AD30" s="240"/>
      <c r="AE30" s="239"/>
      <c r="AF30" s="237"/>
      <c r="AG30" s="248"/>
      <c r="AH30" s="248"/>
      <c r="AI30" s="248"/>
      <c r="AJ30" s="248"/>
    </row>
    <row r="31" spans="1:36" s="216" customFormat="1" x14ac:dyDescent="0.2">
      <c r="A31" s="229"/>
      <c r="C31" s="230"/>
      <c r="D31" s="254"/>
      <c r="E31" s="232"/>
      <c r="F31" s="233"/>
      <c r="G31" s="233"/>
      <c r="H31" s="234"/>
      <c r="I31" s="233"/>
      <c r="J31" s="233"/>
      <c r="K31" s="233"/>
      <c r="L31" s="234"/>
      <c r="M31" s="233"/>
      <c r="N31" s="235"/>
      <c r="O31" s="229"/>
      <c r="P31" s="233"/>
      <c r="Q31" s="233"/>
      <c r="R31" s="237"/>
      <c r="S31" s="238"/>
      <c r="T31" s="239"/>
      <c r="U31" s="233"/>
      <c r="V31" s="239"/>
      <c r="W31" s="237"/>
      <c r="X31" s="239"/>
      <c r="Y31" s="233"/>
      <c r="Z31" s="233"/>
      <c r="AA31" s="233"/>
      <c r="AB31" s="239"/>
      <c r="AC31" s="233"/>
      <c r="AD31" s="240"/>
      <c r="AE31" s="239"/>
      <c r="AF31" s="237"/>
      <c r="AG31" s="248"/>
      <c r="AH31" s="248"/>
      <c r="AI31" s="248"/>
      <c r="AJ31" s="248"/>
    </row>
    <row r="32" spans="1:36" s="216" customFormat="1" x14ac:dyDescent="0.2">
      <c r="A32" s="229"/>
      <c r="B32" s="225"/>
      <c r="C32" s="230"/>
      <c r="D32" s="254"/>
      <c r="E32" s="232"/>
      <c r="F32" s="233"/>
      <c r="G32" s="233"/>
      <c r="H32" s="234"/>
      <c r="I32" s="233"/>
      <c r="J32" s="233"/>
      <c r="K32" s="233"/>
      <c r="L32" s="234"/>
      <c r="M32" s="233"/>
      <c r="N32" s="235"/>
      <c r="O32" s="229"/>
      <c r="P32" s="233"/>
      <c r="Q32" s="236"/>
      <c r="R32" s="237"/>
      <c r="S32" s="238"/>
      <c r="T32" s="239"/>
      <c r="U32" s="233"/>
      <c r="V32" s="239"/>
      <c r="W32" s="237"/>
      <c r="X32" s="239"/>
      <c r="Y32" s="233"/>
      <c r="Z32" s="233"/>
      <c r="AA32" s="233"/>
      <c r="AB32" s="239"/>
      <c r="AC32" s="233"/>
      <c r="AD32" s="240"/>
      <c r="AE32" s="239"/>
      <c r="AF32" s="237"/>
      <c r="AG32" s="248"/>
      <c r="AH32" s="248"/>
      <c r="AI32" s="248"/>
      <c r="AJ32" s="248"/>
    </row>
    <row r="33" spans="1:36" s="216" customFormat="1" x14ac:dyDescent="0.2">
      <c r="A33" s="229"/>
      <c r="C33" s="230"/>
      <c r="D33" s="254"/>
      <c r="E33" s="232"/>
      <c r="F33" s="233"/>
      <c r="G33" s="233"/>
      <c r="H33" s="234"/>
      <c r="I33" s="233"/>
      <c r="J33" s="233"/>
      <c r="K33" s="233"/>
      <c r="L33" s="234"/>
      <c r="M33" s="233"/>
      <c r="N33" s="235"/>
      <c r="O33" s="229"/>
      <c r="P33" s="236"/>
      <c r="Q33" s="233"/>
      <c r="R33" s="237"/>
      <c r="S33" s="238"/>
      <c r="T33" s="239"/>
      <c r="U33" s="233"/>
      <c r="V33" s="239"/>
      <c r="W33" s="237"/>
      <c r="X33" s="239"/>
      <c r="Y33" s="233"/>
      <c r="Z33" s="233"/>
      <c r="AA33" s="233"/>
      <c r="AB33" s="239"/>
      <c r="AC33" s="233"/>
      <c r="AD33" s="240"/>
      <c r="AE33" s="239"/>
      <c r="AF33" s="237"/>
      <c r="AG33" s="248"/>
      <c r="AH33" s="248"/>
      <c r="AI33" s="248"/>
      <c r="AJ33" s="248"/>
    </row>
    <row r="34" spans="1:36" s="216" customFormat="1" x14ac:dyDescent="0.2">
      <c r="A34" s="229"/>
      <c r="B34" s="225"/>
      <c r="C34" s="230"/>
      <c r="D34" s="254"/>
      <c r="E34" s="232"/>
      <c r="F34" s="233"/>
      <c r="G34" s="233"/>
      <c r="H34" s="234"/>
      <c r="I34" s="233"/>
      <c r="J34" s="233"/>
      <c r="K34" s="233"/>
      <c r="L34" s="234"/>
      <c r="M34" s="233"/>
      <c r="N34" s="235"/>
      <c r="O34" s="229"/>
      <c r="P34" s="236"/>
      <c r="Q34" s="233"/>
      <c r="R34" s="237"/>
      <c r="S34" s="238"/>
      <c r="T34" s="239"/>
      <c r="U34" s="233"/>
      <c r="V34" s="239"/>
      <c r="W34" s="237"/>
      <c r="X34" s="239"/>
      <c r="Y34" s="233"/>
      <c r="Z34" s="233"/>
      <c r="AA34" s="233"/>
      <c r="AB34" s="239"/>
      <c r="AC34" s="233"/>
      <c r="AD34" s="240"/>
      <c r="AE34" s="239"/>
      <c r="AF34" s="237"/>
      <c r="AG34" s="248"/>
      <c r="AH34" s="248"/>
      <c r="AI34" s="248"/>
      <c r="AJ34" s="248"/>
    </row>
    <row r="35" spans="1:36" s="216" customFormat="1" x14ac:dyDescent="0.2">
      <c r="A35" s="229"/>
      <c r="C35" s="230"/>
      <c r="D35" s="254"/>
      <c r="E35" s="232"/>
      <c r="F35" s="233"/>
      <c r="G35" s="233"/>
      <c r="H35" s="234"/>
      <c r="I35" s="233"/>
      <c r="J35" s="233"/>
      <c r="K35" s="233"/>
      <c r="L35" s="234"/>
      <c r="M35" s="233"/>
      <c r="N35" s="235"/>
      <c r="O35" s="229"/>
      <c r="P35" s="233"/>
      <c r="Q35" s="236"/>
      <c r="R35" s="237"/>
      <c r="S35" s="238"/>
      <c r="T35" s="239"/>
      <c r="U35" s="233"/>
      <c r="V35" s="239"/>
      <c r="W35" s="237"/>
      <c r="X35" s="239"/>
      <c r="Y35" s="233"/>
      <c r="Z35" s="233"/>
      <c r="AA35" s="233"/>
      <c r="AB35" s="239"/>
      <c r="AC35" s="233"/>
      <c r="AD35" s="240"/>
      <c r="AE35" s="239"/>
      <c r="AF35" s="237"/>
      <c r="AG35" s="248"/>
      <c r="AH35" s="248"/>
      <c r="AI35" s="248"/>
      <c r="AJ35" s="248"/>
    </row>
    <row r="36" spans="1:36" s="216" customFormat="1" x14ac:dyDescent="0.2">
      <c r="A36" s="229"/>
      <c r="C36" s="230"/>
      <c r="D36" s="254"/>
      <c r="E36" s="232"/>
      <c r="F36" s="233"/>
      <c r="G36" s="233"/>
      <c r="H36" s="234"/>
      <c r="I36" s="233"/>
      <c r="J36" s="233"/>
      <c r="K36" s="233"/>
      <c r="L36" s="234"/>
      <c r="M36" s="233"/>
      <c r="N36" s="235"/>
      <c r="O36" s="229"/>
      <c r="P36" s="233"/>
      <c r="Q36" s="233"/>
      <c r="R36" s="237"/>
      <c r="S36" s="238"/>
      <c r="T36" s="239"/>
      <c r="U36" s="233"/>
      <c r="V36" s="239"/>
      <c r="W36" s="237"/>
      <c r="X36" s="239"/>
      <c r="Y36" s="233"/>
      <c r="Z36" s="233"/>
      <c r="AA36" s="233"/>
      <c r="AB36" s="239"/>
      <c r="AC36" s="233"/>
      <c r="AD36" s="240"/>
      <c r="AE36" s="239"/>
      <c r="AF36" s="237"/>
      <c r="AG36" s="248"/>
      <c r="AH36" s="248"/>
      <c r="AI36" s="248"/>
      <c r="AJ36" s="248"/>
    </row>
    <row r="37" spans="1:36" s="216" customFormat="1" x14ac:dyDescent="0.2">
      <c r="A37" s="229"/>
      <c r="C37" s="230"/>
      <c r="D37" s="256"/>
      <c r="E37" s="236"/>
      <c r="F37" s="233"/>
      <c r="G37" s="233"/>
      <c r="H37" s="234"/>
      <c r="I37" s="233"/>
      <c r="J37" s="233"/>
      <c r="K37" s="233"/>
      <c r="L37" s="234"/>
      <c r="M37" s="233"/>
      <c r="N37" s="235"/>
      <c r="O37" s="229"/>
      <c r="P37" s="236"/>
      <c r="Q37" s="233"/>
      <c r="R37" s="237"/>
      <c r="S37" s="238"/>
      <c r="T37" s="239"/>
      <c r="U37" s="233"/>
      <c r="V37" s="239"/>
      <c r="W37" s="237"/>
      <c r="X37" s="239"/>
      <c r="Y37" s="236"/>
      <c r="Z37" s="236"/>
      <c r="AA37" s="233"/>
      <c r="AB37" s="239"/>
      <c r="AC37" s="236"/>
      <c r="AD37" s="240"/>
      <c r="AE37" s="239"/>
      <c r="AF37" s="237"/>
      <c r="AG37" s="248"/>
      <c r="AH37" s="248"/>
      <c r="AI37" s="248"/>
      <c r="AJ37" s="248"/>
    </row>
    <row r="38" spans="1:36" s="216" customFormat="1" x14ac:dyDescent="0.2">
      <c r="A38" s="229"/>
      <c r="C38" s="230"/>
      <c r="D38" s="257"/>
      <c r="E38" s="232"/>
      <c r="F38" s="233"/>
      <c r="G38" s="233"/>
      <c r="H38" s="234"/>
      <c r="I38" s="233"/>
      <c r="J38" s="233"/>
      <c r="K38" s="233"/>
      <c r="L38" s="234"/>
      <c r="M38" s="233"/>
      <c r="N38" s="235"/>
      <c r="O38" s="229"/>
      <c r="P38" s="236"/>
      <c r="Q38" s="236"/>
      <c r="R38" s="237"/>
      <c r="S38" s="238"/>
      <c r="T38" s="239"/>
      <c r="U38" s="233"/>
      <c r="V38" s="239"/>
      <c r="W38" s="237"/>
      <c r="X38" s="239"/>
      <c r="Y38" s="236"/>
      <c r="Z38" s="236"/>
      <c r="AA38" s="233"/>
      <c r="AB38" s="239"/>
      <c r="AC38" s="236"/>
      <c r="AD38" s="240"/>
      <c r="AE38" s="239"/>
      <c r="AF38" s="237"/>
      <c r="AG38" s="248"/>
      <c r="AH38" s="248"/>
      <c r="AI38" s="248"/>
      <c r="AJ38" s="248"/>
    </row>
    <row r="39" spans="1:36" s="216" customFormat="1" x14ac:dyDescent="0.2">
      <c r="A39" s="229"/>
      <c r="C39" s="230"/>
      <c r="D39" s="254"/>
      <c r="E39" s="232"/>
      <c r="F39" s="233"/>
      <c r="G39" s="233"/>
      <c r="H39" s="234"/>
      <c r="I39" s="233"/>
      <c r="J39" s="233"/>
      <c r="K39" s="233"/>
      <c r="L39" s="234"/>
      <c r="M39" s="233"/>
      <c r="N39" s="235"/>
      <c r="O39" s="229"/>
      <c r="P39" s="233"/>
      <c r="Q39" s="233"/>
      <c r="R39" s="237"/>
      <c r="S39" s="238"/>
      <c r="T39" s="239"/>
      <c r="U39" s="233"/>
      <c r="V39" s="239"/>
      <c r="W39" s="237"/>
      <c r="X39" s="239"/>
      <c r="Y39" s="233"/>
      <c r="Z39" s="233"/>
      <c r="AA39" s="233"/>
      <c r="AB39" s="239"/>
      <c r="AC39" s="233"/>
      <c r="AD39" s="240"/>
      <c r="AE39" s="239"/>
      <c r="AF39" s="237"/>
      <c r="AG39" s="248"/>
      <c r="AH39" s="248"/>
      <c r="AI39" s="248"/>
      <c r="AJ39" s="248"/>
    </row>
    <row r="40" spans="1:36" s="216" customFormat="1" x14ac:dyDescent="0.2">
      <c r="A40" s="229"/>
      <c r="C40" s="230"/>
      <c r="D40" s="254"/>
      <c r="E40" s="232"/>
      <c r="F40" s="233"/>
      <c r="G40" s="233"/>
      <c r="H40" s="234"/>
      <c r="I40" s="233"/>
      <c r="J40" s="233"/>
      <c r="K40" s="233"/>
      <c r="L40" s="234"/>
      <c r="M40" s="233"/>
      <c r="N40" s="235"/>
      <c r="O40" s="229"/>
      <c r="P40" s="233"/>
      <c r="Q40" s="233"/>
      <c r="R40" s="237"/>
      <c r="S40" s="238"/>
      <c r="T40" s="239"/>
      <c r="U40" s="233"/>
      <c r="V40" s="239"/>
      <c r="W40" s="237"/>
      <c r="X40" s="239"/>
      <c r="Y40" s="233"/>
      <c r="Z40" s="233"/>
      <c r="AA40" s="233"/>
      <c r="AB40" s="239"/>
      <c r="AC40" s="233"/>
      <c r="AD40" s="240"/>
      <c r="AE40" s="239"/>
      <c r="AF40" s="237"/>
      <c r="AG40" s="248"/>
      <c r="AH40" s="248"/>
      <c r="AI40" s="248"/>
      <c r="AJ40" s="248"/>
    </row>
    <row r="41" spans="1:36" s="216" customFormat="1" x14ac:dyDescent="0.2">
      <c r="A41" s="229"/>
      <c r="C41" s="230"/>
      <c r="D41" s="256"/>
      <c r="E41" s="236"/>
      <c r="F41" s="233"/>
      <c r="G41" s="233"/>
      <c r="H41" s="234"/>
      <c r="I41" s="233"/>
      <c r="J41" s="233"/>
      <c r="K41" s="233"/>
      <c r="L41" s="234"/>
      <c r="M41" s="233"/>
      <c r="N41" s="235"/>
      <c r="O41" s="229"/>
      <c r="P41" s="236"/>
      <c r="Q41" s="236"/>
      <c r="R41" s="237"/>
      <c r="S41" s="238"/>
      <c r="T41" s="239"/>
      <c r="U41" s="233"/>
      <c r="V41" s="239"/>
      <c r="W41" s="237"/>
      <c r="X41" s="239"/>
      <c r="Y41" s="236"/>
      <c r="Z41" s="236"/>
      <c r="AA41" s="233"/>
      <c r="AB41" s="239"/>
      <c r="AC41" s="236"/>
      <c r="AD41" s="240"/>
      <c r="AE41" s="239"/>
      <c r="AF41" s="237"/>
      <c r="AG41" s="248"/>
      <c r="AH41" s="248"/>
      <c r="AI41" s="248"/>
      <c r="AJ41" s="248"/>
    </row>
    <row r="42" spans="1:36" s="216" customFormat="1" x14ac:dyDescent="0.2">
      <c r="A42" s="229"/>
      <c r="B42" s="225"/>
      <c r="C42" s="230"/>
      <c r="D42" s="256"/>
      <c r="E42" s="232"/>
      <c r="F42" s="236"/>
      <c r="G42" s="233"/>
      <c r="H42" s="234"/>
      <c r="I42" s="233"/>
      <c r="J42" s="233"/>
      <c r="K42" s="233"/>
      <c r="L42" s="234"/>
      <c r="M42" s="233"/>
      <c r="N42" s="235"/>
      <c r="O42" s="229"/>
      <c r="P42" s="236"/>
      <c r="Q42" s="233"/>
      <c r="R42" s="237"/>
      <c r="S42" s="238"/>
      <c r="T42" s="239"/>
      <c r="U42" s="233"/>
      <c r="V42" s="239"/>
      <c r="W42" s="237"/>
      <c r="X42" s="239"/>
      <c r="Y42" s="236"/>
      <c r="Z42" s="236"/>
      <c r="AA42" s="233"/>
      <c r="AB42" s="239"/>
      <c r="AC42" s="236"/>
      <c r="AD42" s="240"/>
      <c r="AE42" s="239"/>
      <c r="AF42" s="237"/>
      <c r="AG42" s="248"/>
      <c r="AH42" s="248"/>
      <c r="AI42" s="248"/>
      <c r="AJ42" s="248"/>
    </row>
    <row r="43" spans="1:36" s="216" customFormat="1" x14ac:dyDescent="0.2">
      <c r="D43" s="249"/>
      <c r="E43" s="236"/>
      <c r="F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G43" s="248"/>
      <c r="AH43" s="248"/>
      <c r="AI43" s="248"/>
      <c r="AJ43" s="248"/>
    </row>
    <row r="44" spans="1:36" s="216" customFormat="1" x14ac:dyDescent="0.2">
      <c r="D44" s="249"/>
      <c r="E44" s="236"/>
      <c r="F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49"/>
      <c r="Y44" s="249"/>
      <c r="Z44" s="249"/>
      <c r="AA44" s="249"/>
      <c r="AB44" s="249"/>
      <c r="AC44" s="249"/>
      <c r="AG44" s="248"/>
      <c r="AH44" s="248"/>
      <c r="AI44" s="248"/>
      <c r="AJ44" s="248"/>
    </row>
    <row r="45" spans="1:36" s="216" customFormat="1" x14ac:dyDescent="0.2">
      <c r="D45" s="249"/>
      <c r="E45" s="236"/>
      <c r="F45" s="249"/>
      <c r="M45" s="249"/>
      <c r="N45" s="249"/>
      <c r="O45" s="249"/>
      <c r="P45" s="249"/>
      <c r="Q45" s="249"/>
      <c r="R45" s="249"/>
      <c r="S45" s="249"/>
      <c r="T45" s="249"/>
      <c r="U45" s="249"/>
      <c r="V45" s="249"/>
      <c r="W45" s="249"/>
      <c r="X45" s="249"/>
      <c r="Y45" s="249"/>
      <c r="Z45" s="249"/>
      <c r="AA45" s="249"/>
      <c r="AB45" s="249"/>
      <c r="AC45" s="249"/>
      <c r="AG45" s="248"/>
      <c r="AH45" s="248"/>
      <c r="AI45" s="248"/>
      <c r="AJ45" s="248"/>
    </row>
    <row r="46" spans="1:36" s="216" customFormat="1" x14ac:dyDescent="0.2">
      <c r="D46" s="249"/>
      <c r="E46" s="236"/>
      <c r="F46" s="249"/>
      <c r="M46" s="249"/>
      <c r="N46" s="249"/>
      <c r="O46" s="249"/>
      <c r="P46" s="249"/>
      <c r="Q46" s="249"/>
      <c r="R46" s="249"/>
      <c r="S46" s="249"/>
      <c r="T46" s="249"/>
      <c r="U46" s="249"/>
      <c r="V46" s="249"/>
      <c r="W46" s="249"/>
      <c r="X46" s="249"/>
      <c r="Y46" s="249"/>
      <c r="Z46" s="249"/>
      <c r="AA46" s="249"/>
      <c r="AB46" s="249"/>
      <c r="AC46" s="249"/>
      <c r="AG46" s="248"/>
      <c r="AH46" s="248"/>
      <c r="AI46" s="248"/>
      <c r="AJ46" s="248"/>
    </row>
    <row r="47" spans="1:36" s="216" customFormat="1" x14ac:dyDescent="0.2">
      <c r="D47" s="249"/>
      <c r="E47" s="236"/>
      <c r="F47" s="249"/>
      <c r="M47" s="249"/>
      <c r="N47" s="249"/>
      <c r="O47" s="249"/>
      <c r="P47" s="249"/>
      <c r="Q47" s="249"/>
      <c r="R47" s="249"/>
      <c r="S47" s="249"/>
      <c r="T47" s="249"/>
      <c r="U47" s="249"/>
      <c r="V47" s="249"/>
      <c r="W47" s="249"/>
      <c r="X47" s="249"/>
      <c r="Y47" s="249"/>
      <c r="Z47" s="249"/>
      <c r="AA47" s="249"/>
      <c r="AB47" s="249"/>
      <c r="AC47" s="249"/>
      <c r="AG47" s="248"/>
      <c r="AH47" s="248"/>
      <c r="AI47" s="248"/>
      <c r="AJ47" s="248"/>
    </row>
    <row r="48" spans="1:36" s="2" customFormat="1" x14ac:dyDescent="0.2">
      <c r="A48" s="22"/>
      <c r="B48" s="22"/>
      <c r="C48" s="22"/>
      <c r="D48" s="35"/>
      <c r="E48" s="27"/>
      <c r="F48" s="35"/>
      <c r="G48" s="22"/>
      <c r="H48" s="22"/>
      <c r="I48" s="22"/>
      <c r="J48" s="22"/>
      <c r="K48" s="22"/>
      <c r="L48" s="22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5"/>
      <c r="AA48" s="5"/>
      <c r="AB48" s="5"/>
      <c r="AC48" s="5"/>
      <c r="AG48" s="196"/>
      <c r="AH48" s="196"/>
      <c r="AI48" s="196"/>
      <c r="AJ48" s="196"/>
    </row>
    <row r="49" spans="1:36" s="2" customFormat="1" x14ac:dyDescent="0.2">
      <c r="A49" s="22"/>
      <c r="B49" s="22"/>
      <c r="C49" s="22"/>
      <c r="D49" s="22"/>
      <c r="E49" s="36"/>
      <c r="F49" s="22"/>
      <c r="G49" s="22"/>
      <c r="H49" s="22"/>
      <c r="I49" s="22"/>
      <c r="J49" s="22"/>
      <c r="K49" s="22"/>
      <c r="L49" s="22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5"/>
      <c r="AA49" s="5"/>
      <c r="AB49" s="5"/>
      <c r="AC49" s="5"/>
      <c r="AG49" s="196"/>
      <c r="AH49" s="196"/>
      <c r="AI49" s="196"/>
      <c r="AJ49" s="196"/>
    </row>
    <row r="50" spans="1:36" s="2" customForma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5"/>
      <c r="AA50" s="5"/>
      <c r="AB50" s="5"/>
      <c r="AC50" s="5"/>
      <c r="AG50" s="196"/>
      <c r="AH50" s="196"/>
      <c r="AI50" s="196"/>
      <c r="AJ50" s="196"/>
    </row>
    <row r="51" spans="1:36" s="2" customForma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5"/>
      <c r="AA51" s="5"/>
      <c r="AB51" s="5"/>
      <c r="AC51" s="5"/>
      <c r="AG51" s="196"/>
      <c r="AH51" s="196"/>
      <c r="AI51" s="196"/>
      <c r="AJ51" s="196"/>
    </row>
    <row r="52" spans="1:36" s="2" customForma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5"/>
      <c r="AA52" s="5"/>
      <c r="AB52" s="5"/>
      <c r="AC52" s="5"/>
      <c r="AG52" s="196"/>
      <c r="AH52" s="196"/>
      <c r="AI52" s="196"/>
      <c r="AJ52" s="196"/>
    </row>
    <row r="53" spans="1:36" s="2" customForma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5"/>
      <c r="AA53" s="5"/>
      <c r="AB53" s="5"/>
      <c r="AC53" s="5"/>
      <c r="AG53" s="196"/>
      <c r="AH53" s="196"/>
      <c r="AI53" s="196"/>
      <c r="AJ53" s="196"/>
    </row>
    <row r="54" spans="1:36" s="2" customForma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5"/>
      <c r="AA54" s="5"/>
      <c r="AB54" s="5"/>
      <c r="AC54" s="5"/>
      <c r="AG54" s="196"/>
      <c r="AH54" s="196"/>
      <c r="AI54" s="196"/>
      <c r="AJ54" s="196"/>
    </row>
    <row r="55" spans="1:36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spans="1:36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36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36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36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36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36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36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36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spans="1:36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spans="1:25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spans="1:25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spans="1:25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spans="1:25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spans="1:25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spans="1:25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spans="1:25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spans="1:25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spans="1:25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spans="1:25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spans="1:25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spans="1:25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spans="1:25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spans="1:25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spans="1:25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spans="1:25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spans="1:25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spans="1:25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spans="1:25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spans="1:25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spans="1:25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spans="1:25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spans="1:25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spans="1:25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spans="1:25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spans="1:25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spans="1:25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spans="1:25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25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spans="1:25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spans="1:25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spans="1:25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spans="1:25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spans="1:25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spans="1:25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spans="1:25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spans="1:25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spans="1:25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spans="1:25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spans="1:25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spans="1:25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spans="1:25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spans="1:25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spans="1:25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spans="1:25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spans="1:25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spans="1:25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spans="1:25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spans="1:25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spans="1:25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spans="1:25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spans="1:25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spans="1:25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spans="1:25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spans="1:25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spans="1:25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spans="1:25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spans="1:25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spans="1:25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spans="1:25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spans="1:25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spans="1:25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spans="1:25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spans="1:25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spans="1:25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spans="1:25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spans="1:25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spans="1:25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spans="1:25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spans="1:25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spans="1:25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spans="1:25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spans="1:25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spans="1:25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spans="1:25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spans="1:25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spans="1:25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spans="1:25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spans="1:25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spans="1:25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spans="1:25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spans="1:25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spans="1:25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spans="1:25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spans="1:25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spans="1:25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spans="1:25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spans="1:25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spans="1:25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spans="1:25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spans="1:25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spans="1:25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spans="1:25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spans="1:25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spans="1:25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spans="1:25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spans="1:25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spans="1:25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spans="1:25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spans="1:25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spans="1:25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spans="1:25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spans="1:25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spans="1:25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spans="1:25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spans="1:25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spans="1:25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spans="1:25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spans="1:25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spans="1:25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spans="1:25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spans="1:25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spans="1:25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spans="1:25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spans="1:25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spans="1:25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spans="1:25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spans="1:25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spans="1:25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spans="1:25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spans="1:25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spans="1:25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spans="1:25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spans="1:25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spans="1:25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spans="1:25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spans="1:25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spans="1:25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spans="1:25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spans="1:25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spans="1:25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spans="1:25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spans="1:25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spans="1:25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spans="1:25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spans="1:25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spans="1:25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 spans="1:25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 spans="1:25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 spans="1:25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 spans="1:25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 spans="1:25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 spans="1:25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 spans="1:25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 spans="1:25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 spans="1:25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 spans="1:25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 spans="1:25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 spans="1:25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 spans="1:25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 spans="1:25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 spans="1:25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 spans="1:25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 spans="1:25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 spans="1:25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 spans="1:25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 spans="1:25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 spans="1:25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 spans="1:25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 spans="1:25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 spans="1:25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 spans="1:25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 spans="1:25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 spans="1:25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 spans="1:25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 spans="1:25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 spans="1:25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 spans="1:25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 spans="1:25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 spans="1:25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 spans="1:25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 spans="1:25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 spans="1:25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 spans="1:25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 spans="1:25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 spans="1:25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 spans="1:25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 spans="1:25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 spans="1:25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 spans="1:25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 spans="1:25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 spans="1:25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 spans="1:25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 spans="1:25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 spans="1:25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 spans="1:25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 spans="1:25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 spans="1:25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 spans="1:25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 spans="1:25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 spans="1:25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 spans="1:25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 spans="1:25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 spans="1:25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 spans="1:25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 spans="1:25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 spans="1:25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 spans="1:25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 spans="1:25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 spans="1:25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 spans="1:25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 spans="1:25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 spans="1:25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 spans="1:25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 spans="1:25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 spans="1:25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 spans="1:25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 spans="1:25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 spans="1:25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 spans="1:25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 spans="1:25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 spans="1:25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 spans="1:25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 spans="1:25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 spans="1:25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 spans="1:25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 spans="1:25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 spans="1:25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 spans="1:25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 spans="1:25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 spans="1:25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 spans="1:25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 spans="1:25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 spans="1:25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 spans="1:25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 spans="1:25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 spans="1:25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 spans="1:25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 spans="1:25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 spans="1:25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 spans="1:25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 spans="1:25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 spans="1:25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 spans="1:25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 spans="1:25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 spans="1:25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 spans="1:25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 spans="1:25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 spans="1:25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 spans="1:25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 spans="1:25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 spans="1:25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 spans="1:25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 spans="1:25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 spans="1:25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 spans="1:25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 spans="1:25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 spans="1:25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 spans="1:25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 spans="1:25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 spans="1:25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 spans="1:25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 spans="1:25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 spans="1:25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 spans="1:25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 spans="1:25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 spans="1:25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25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 spans="1:25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 spans="1:25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 spans="1:25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 spans="1:25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 spans="1:25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 spans="1:25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 spans="1:25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 spans="1:25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 spans="1:25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 spans="1:25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 spans="1:25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 spans="1:25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 spans="1:25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 spans="1:25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 spans="1:25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 spans="1:25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 spans="1:25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 spans="1:25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 spans="1:25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 spans="1:25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 spans="1:25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 spans="1:25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 spans="1:25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 spans="1:25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 spans="1:25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 spans="1:25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 spans="1:25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 spans="1:25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 spans="1:25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 spans="1:25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 spans="1:25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 spans="1:25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 spans="1:25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 spans="1:25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 spans="1:25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 spans="1:25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 spans="1:25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 spans="1:25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 spans="1:25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 spans="1:25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 spans="1:25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 spans="1:25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 spans="1:25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 spans="1:25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 spans="1:25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 spans="1:25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 spans="1:25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 spans="1:25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 spans="1:25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 spans="1:25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 spans="1:25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 spans="1:25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 spans="1:25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 spans="1:25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 spans="1:25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 spans="1:25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 spans="1:25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 spans="1:25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 spans="1:25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 spans="1:25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 spans="1:25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 spans="1:25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 spans="1:25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 spans="1:25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 spans="1:25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 spans="1:25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 spans="1:25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 spans="1:25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 spans="1:25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 spans="1:25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 spans="1:25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 spans="1:25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 spans="1:25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 spans="1:25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 spans="1:25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 spans="1:25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 spans="1:25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 spans="1:25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 spans="1:25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 spans="1:25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 spans="1:25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 spans="1:25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 spans="1:25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 spans="1:25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 spans="1:25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 spans="1:25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 spans="1:25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 spans="1:25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 spans="1:25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 spans="1:25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 spans="1:25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 spans="1:25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 spans="1:25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 spans="1:25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 spans="1:25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 spans="1:25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 spans="1:25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 spans="1:25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 spans="1:25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 spans="1:25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 spans="1:25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 spans="1:25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 spans="1:25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 spans="1:25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 spans="1:25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 spans="1:25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 spans="1:25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 spans="1:25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 spans="1:25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 spans="1:25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 spans="1:25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 spans="1:25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 spans="1:25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 spans="1:25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 spans="1:25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 spans="1:25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 spans="1:25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 spans="1:25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 spans="1:25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 spans="1:25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 spans="1:25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 spans="1:25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 spans="1:25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 spans="1:25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 spans="1:25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 spans="1:25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 spans="1:25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 spans="1:25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 spans="1:25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 spans="1:25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 spans="1:25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 spans="1:25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 spans="1:25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 spans="1:25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 spans="1:25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 spans="1:25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 spans="1:25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 spans="1:25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 spans="1:25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 spans="1:25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 spans="1:25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 spans="1:25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 spans="1:25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 spans="1:25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 spans="1:25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 spans="1:25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 spans="1:25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 spans="1:25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 spans="1:25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 spans="1:25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 spans="1:25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 spans="1:25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 spans="1:25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 spans="1:25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 spans="1:25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 spans="1:25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 spans="1:25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 spans="1:25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 spans="1:25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 spans="1:25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 spans="1:25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 spans="1:25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 spans="1:25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 spans="1:25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 spans="1:25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 spans="1:25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 spans="1:25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 spans="1:25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 spans="1:25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 spans="1:25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 spans="1:25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 spans="1:25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 spans="1:25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 spans="1:25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 spans="1:25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 spans="1:25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 spans="1:25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 spans="1:25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 spans="1:25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 spans="1:25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 spans="1:25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 spans="1:25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 spans="1:25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 spans="1:25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 spans="1:25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 spans="1:25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 spans="1:25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 spans="1:25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 spans="1:25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 spans="1:25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 spans="1:25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 spans="1:25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 spans="1:25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 spans="1:25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 spans="1:25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 spans="1:25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 spans="1:25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 spans="1:25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 spans="1:25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 spans="1:25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 spans="1:25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 spans="1:25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 spans="1:25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 spans="1:25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 spans="1:25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 spans="1:25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 spans="1:25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 spans="1:25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 spans="1:25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 spans="1:25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 spans="1:25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 spans="1:25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 spans="1:25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 spans="1:25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 spans="1:25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 spans="1:25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 spans="1:25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 spans="1:25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 spans="1:25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 spans="1:25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 spans="1:25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 spans="1:25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 spans="1:25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 spans="1:25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 spans="1:25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 spans="1:25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 spans="1:25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 spans="1:25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 spans="1:25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 spans="1:25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 spans="1:25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 spans="1:25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 spans="1:25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 spans="1:25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 spans="1:25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 spans="1:25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 spans="1:25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 spans="1:25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 spans="1:25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 spans="1:25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 spans="1:25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 spans="1:25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 spans="1:25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 spans="1:25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 spans="1:25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 spans="1:25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 spans="1:25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 spans="1:25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 spans="1:25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 spans="1:25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 spans="1:25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 spans="1:25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 spans="1:25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 spans="1:25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 spans="1:25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 spans="1:25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 spans="1:25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 spans="1:25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 spans="1:25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 spans="1:25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 spans="1:25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 spans="1:25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 spans="1:25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 spans="1:25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 spans="1:25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 spans="1:25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 spans="1:25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 spans="1:25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 spans="1:25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 spans="1:25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 spans="1:25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 spans="1:25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 spans="1:25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 spans="1:25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 spans="1:25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 spans="1:25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 spans="1:25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 spans="1:25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 spans="1:25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 spans="1:25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 spans="1:25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 spans="1:25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 spans="1:25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 spans="1:25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 spans="1:25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 spans="1:25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 spans="1:25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 spans="1:25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 spans="1:25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 spans="1:25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 spans="1:25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 spans="1:25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 spans="1:25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 spans="1:25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 spans="1:25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 spans="1:25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 spans="1:25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 spans="1:25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 spans="1:25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 spans="1:25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 spans="1:25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 spans="1:25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 spans="1:25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 spans="1:25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 spans="1:25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 spans="1:25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 spans="1:25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 spans="1:25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 spans="1:25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 spans="1:25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 spans="1:25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 spans="1:25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 spans="1:25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 spans="1:25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 spans="1:25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 spans="1:25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 spans="1:25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 spans="1:25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 spans="1:25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 spans="1:25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 spans="1:25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 spans="1:25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 spans="1:25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 spans="1:25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 spans="1:25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 spans="1:25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 spans="1:25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 spans="1:25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 spans="1:25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 spans="1:25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 spans="1:25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 spans="1:25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 spans="1:25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 spans="1:25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 spans="1:25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 spans="1:25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 spans="1:25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 spans="1:25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 spans="1:25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 spans="1:25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 spans="1:25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 spans="1:25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 spans="1:25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 spans="1:25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 spans="1:25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 spans="1:25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 spans="1:25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 spans="1:25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 spans="1:25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 spans="1:25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 spans="1:25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 spans="1:25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 spans="1:25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 spans="1:25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 spans="1:25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 spans="1:25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 spans="1:25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 spans="1:25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 spans="1:25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 spans="1:25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 spans="1:25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 spans="1:25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 spans="1:25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 spans="1:25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 spans="1:25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 spans="1:25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 spans="1:25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 spans="1:25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 spans="1:25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 spans="1:25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 spans="1:25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 spans="1:25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 spans="1:25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 spans="1:25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 spans="1:25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 spans="1:25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 spans="1:25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 spans="1:25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 spans="1:25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 spans="1:25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 spans="1:25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 spans="1:25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 spans="1:25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 spans="1:25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 spans="1:25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 spans="1:25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 spans="1:25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 spans="1:25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 spans="1:25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 spans="1:25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 spans="1:25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 spans="1:25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 spans="1:25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 spans="1:25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 spans="1:25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 spans="1:25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 spans="1:25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 spans="1:25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 spans="1:25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 spans="1:25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 spans="1:25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 spans="1:25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 spans="1:25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 spans="1:25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 spans="1:25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 spans="1:25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 spans="1:25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 spans="1:25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 spans="1:25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 spans="1:25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 spans="1:25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 spans="1:25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 spans="1:25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 spans="1:25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 spans="1:25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 spans="1:25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 spans="1:25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 spans="1:25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 spans="1:25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 spans="1:25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 spans="1:25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 spans="1:25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 spans="1:25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 spans="1:25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 spans="1:25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 spans="1:25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 spans="1:25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 spans="1:25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 spans="1:25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 spans="1:25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 spans="1:25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 spans="1:25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 spans="1:25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 spans="1:25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 spans="1:25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 spans="1:25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 spans="1:25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 spans="1:25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 spans="1:25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 spans="1:25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 spans="1:25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 spans="1:25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 spans="1:25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 spans="1:25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 spans="1:25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 spans="1:25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 spans="1:25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 spans="1:25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 spans="1:25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 spans="1:25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 spans="1:25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 spans="1:25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 spans="1:25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 spans="1:25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 spans="1:25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 spans="1:25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 spans="1:25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 spans="1:25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 spans="1:25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 spans="1:25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 spans="1:25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 spans="1:25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 spans="1:25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 spans="1:25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 spans="1:25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 spans="1:25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 spans="1:25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 spans="1:25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 spans="1:25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 spans="1:25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 spans="1:25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 spans="1:25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 spans="1:25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 spans="1:25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 spans="1:25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 spans="1:25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 spans="1:25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 spans="1:25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 spans="1:25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 spans="1:25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 spans="1:25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 spans="1:25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 spans="1:25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 spans="1:25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 spans="1:25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 spans="1:25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 spans="1:25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 spans="1:25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 spans="1:25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 spans="1:25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 spans="1:25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 spans="1:25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 spans="1:25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 spans="1:25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 spans="1:25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 spans="1:25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 spans="1:25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 spans="1:25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 spans="1:25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 spans="1:25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 spans="1:25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 spans="1:25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 spans="1:25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 spans="1:25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 spans="1:25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 spans="1:25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 spans="1:25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 spans="1:25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 spans="1:25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 spans="1:25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 spans="1:25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 spans="1:25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 spans="1:25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 spans="1:25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 spans="1:25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 spans="1:25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 spans="1:25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 spans="1:25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 spans="1:25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 spans="1:25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 spans="1:25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 spans="1:25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 spans="1:25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 spans="1:25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 spans="1:25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 spans="1:25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 spans="1:25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 spans="1:25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 spans="1:25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 spans="1:25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 spans="1:25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 spans="1:25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 spans="1:25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 spans="1:25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 spans="1:25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 spans="1:25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 spans="1:25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 spans="1:25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 spans="1:25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 spans="1:25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 spans="1:25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 spans="1:25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 spans="1:25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 spans="1:25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 spans="1:25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 spans="1:25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 spans="1:25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 spans="1:25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 spans="1:25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 spans="1:25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 spans="1:25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 spans="1:25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 spans="1:25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 spans="1:25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 spans="1:25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 spans="1:25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 spans="1:25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 spans="1:25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 spans="1:25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 spans="1:25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 spans="1:25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 spans="1:25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 spans="1:25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 spans="1:25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 spans="1:25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 spans="1:25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 spans="1:25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 spans="1:25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 spans="1:25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 spans="1:25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 spans="1:25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 spans="1:25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 spans="1:25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 spans="1:25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 spans="1:25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 spans="1:25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 spans="1:25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 spans="1:25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 spans="1:25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 spans="1:25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 spans="1:25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 spans="1:25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 spans="1:25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 spans="1:25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 spans="1:25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 spans="1:25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 spans="1:25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 spans="1:25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 spans="1:25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 spans="1:25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 spans="1:25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 spans="1:25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  <row r="916" spans="1:25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</row>
    <row r="917" spans="1:25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</row>
    <row r="918" spans="1:25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</row>
    <row r="919" spans="1:25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</row>
    <row r="920" spans="1:25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</row>
    <row r="921" spans="1:25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</row>
    <row r="922" spans="1:25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</row>
    <row r="923" spans="1:25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</row>
    <row r="924" spans="1:25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</row>
    <row r="925" spans="1:25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</row>
    <row r="926" spans="1:25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</row>
    <row r="927" spans="1:25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</row>
    <row r="928" spans="1:25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</row>
    <row r="929" spans="1:25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</row>
    <row r="930" spans="1:25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</row>
    <row r="931" spans="1:25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</row>
    <row r="932" spans="1:25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</row>
    <row r="933" spans="1:25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</row>
    <row r="934" spans="1:25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</row>
    <row r="935" spans="1:25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</row>
    <row r="936" spans="1:25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</row>
    <row r="937" spans="1:25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</row>
    <row r="938" spans="1:25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</row>
    <row r="939" spans="1:25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</row>
    <row r="940" spans="1:25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</row>
    <row r="941" spans="1:25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</row>
    <row r="942" spans="1:25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</row>
    <row r="943" spans="1:25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</row>
    <row r="944" spans="1:25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</row>
    <row r="945" spans="1:25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</row>
    <row r="946" spans="1:25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</row>
    <row r="947" spans="1:25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</row>
    <row r="948" spans="1:25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</row>
    <row r="949" spans="1:25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</row>
    <row r="950" spans="1:25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</row>
    <row r="951" spans="1:25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</row>
    <row r="952" spans="1:25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</row>
    <row r="953" spans="1:25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</row>
    <row r="954" spans="1:25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</row>
    <row r="955" spans="1:25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</row>
    <row r="956" spans="1:25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</row>
    <row r="957" spans="1:25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</row>
    <row r="958" spans="1:25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</row>
    <row r="959" spans="1:25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</row>
    <row r="960" spans="1:25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</row>
    <row r="961" spans="1:25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</row>
    <row r="962" spans="1:25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</row>
    <row r="963" spans="1:25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</row>
    <row r="964" spans="1:25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</row>
    <row r="965" spans="1:25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</row>
    <row r="966" spans="1:25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</row>
    <row r="967" spans="1:25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</row>
    <row r="968" spans="1:25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</row>
    <row r="969" spans="1:25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</row>
    <row r="970" spans="1:25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</row>
    <row r="971" spans="1:25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</row>
    <row r="972" spans="1:25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</row>
    <row r="973" spans="1:25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</row>
    <row r="974" spans="1:25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</row>
    <row r="975" spans="1:25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</row>
    <row r="976" spans="1:25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</row>
    <row r="977" spans="1:25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</row>
    <row r="978" spans="1:25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</row>
    <row r="979" spans="1:25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</row>
    <row r="980" spans="1:25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</row>
    <row r="981" spans="1:25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</row>
    <row r="982" spans="1:25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</row>
    <row r="983" spans="1:25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</row>
    <row r="984" spans="1:25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</row>
    <row r="985" spans="1:25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</row>
    <row r="986" spans="1:25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</row>
    <row r="987" spans="1:25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</row>
    <row r="988" spans="1:25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</row>
    <row r="989" spans="1:25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</row>
    <row r="990" spans="1:25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</row>
    <row r="991" spans="1:25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</row>
    <row r="992" spans="1:25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</row>
    <row r="993" spans="1:25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</row>
    <row r="994" spans="1:25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</row>
    <row r="995" spans="1:25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</row>
  </sheetData>
  <dataConsolidate/>
  <dataValidations count="4">
    <dataValidation type="list" allowBlank="1" showInputMessage="1" showErrorMessage="1" sqref="C2:C42">
      <formula1>state</formula1>
    </dataValidation>
    <dataValidation type="list" allowBlank="1" showInputMessage="1" showErrorMessage="1" sqref="E1:E42">
      <formula1>kind</formula1>
    </dataValidation>
    <dataValidation type="list" allowBlank="1" showInputMessage="1" showErrorMessage="1" sqref="F2:F42">
      <formula1>walnutcultivar</formula1>
    </dataValidation>
    <dataValidation type="list" allowBlank="1" showInputMessage="1" showErrorMessage="1" sqref="B2:B42">
      <formula1>entrant</formula1>
    </dataValidation>
  </dataValidations>
  <pageMargins left="0.28999999999999998" right="0.25" top="0.75" bottom="0.5" header="0.49" footer="0.5"/>
  <pageSetup scale="72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995"/>
  <sheetViews>
    <sheetView zoomScale="70" zoomScaleNormal="100" zoomScaleSheetLayoutView="75" workbookViewId="0">
      <pane xSplit="3" ySplit="1" topLeftCell="D2" activePane="bottomRight" state="frozen"/>
      <selection pane="topRight" activeCell="E1" sqref="E1"/>
      <selection pane="bottomLeft" activeCell="A5" sqref="A5"/>
      <selection pane="bottomRight" activeCell="K20" sqref="K20"/>
    </sheetView>
  </sheetViews>
  <sheetFormatPr defaultRowHeight="15" x14ac:dyDescent="0.2"/>
  <cols>
    <col min="1" max="1" width="6.77734375" customWidth="1"/>
    <col min="2" max="2" width="15" customWidth="1"/>
    <col min="3" max="3" width="6.77734375" customWidth="1"/>
    <col min="4" max="4" width="9.5546875" customWidth="1"/>
    <col min="6" max="6" width="12.33203125" customWidth="1"/>
    <col min="7" max="7" width="13.21875" style="2" customWidth="1"/>
    <col min="8" max="8" width="10.21875" customWidth="1"/>
    <col min="9" max="9" width="9.6640625" style="2" customWidth="1"/>
    <col min="10" max="10" width="8.77734375" style="2" customWidth="1"/>
    <col min="11" max="11" width="14.44140625" style="2" customWidth="1"/>
    <col min="12" max="12" width="8.21875" customWidth="1"/>
    <col min="13" max="13" width="10" style="2" customWidth="1"/>
    <col min="14" max="14" width="11.109375" customWidth="1"/>
    <col min="15" max="15" width="14.33203125" customWidth="1"/>
    <col min="16" max="16" width="11" style="2" customWidth="1"/>
    <col min="17" max="17" width="8.88671875" style="2"/>
    <col min="18" max="19" width="8.6640625" customWidth="1"/>
    <col min="20" max="20" width="9.88671875" customWidth="1"/>
    <col min="21" max="21" width="12" style="2" customWidth="1"/>
    <col min="22" max="22" width="7.21875" customWidth="1"/>
    <col min="24" max="24" width="9" customWidth="1"/>
    <col min="25" max="25" width="7.77734375" style="2" customWidth="1"/>
    <col min="26" max="26" width="7.21875" style="2" customWidth="1"/>
    <col min="27" max="27" width="10.33203125" style="2" customWidth="1"/>
    <col min="28" max="28" width="10" customWidth="1"/>
    <col min="29" max="29" width="10" style="2" customWidth="1"/>
    <col min="31" max="31" width="7.21875" customWidth="1"/>
    <col min="34" max="34" width="10" customWidth="1"/>
    <col min="36" max="36" width="36" style="195" customWidth="1"/>
  </cols>
  <sheetData>
    <row r="1" spans="1:36" ht="74.25" customHeight="1" x14ac:dyDescent="0.2">
      <c r="A1" s="6"/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6</v>
      </c>
      <c r="H1" s="6" t="s">
        <v>7</v>
      </c>
      <c r="I1" s="39" t="s">
        <v>33</v>
      </c>
      <c r="J1" s="6" t="s">
        <v>8</v>
      </c>
      <c r="K1" s="39" t="s">
        <v>34</v>
      </c>
      <c r="L1" s="6" t="s">
        <v>9</v>
      </c>
      <c r="M1" s="6" t="s">
        <v>10</v>
      </c>
      <c r="N1" s="6" t="s">
        <v>11</v>
      </c>
      <c r="O1" s="6" t="s">
        <v>5</v>
      </c>
      <c r="P1" s="6" t="s">
        <v>19</v>
      </c>
      <c r="Q1" s="6" t="s">
        <v>20</v>
      </c>
      <c r="R1" s="6" t="s">
        <v>18</v>
      </c>
      <c r="S1" s="6" t="s">
        <v>21</v>
      </c>
      <c r="T1" s="6" t="s">
        <v>22</v>
      </c>
      <c r="U1" s="39" t="s">
        <v>29</v>
      </c>
      <c r="V1" s="6" t="s">
        <v>12</v>
      </c>
      <c r="W1" s="6" t="s">
        <v>13</v>
      </c>
      <c r="X1" s="6" t="s">
        <v>23</v>
      </c>
      <c r="Y1" s="39" t="s">
        <v>32</v>
      </c>
      <c r="Z1" s="39" t="s">
        <v>30</v>
      </c>
      <c r="AA1" s="6" t="s">
        <v>24</v>
      </c>
      <c r="AB1" s="6" t="s">
        <v>14</v>
      </c>
      <c r="AC1" s="39" t="s">
        <v>31</v>
      </c>
      <c r="AD1" s="6" t="s">
        <v>15</v>
      </c>
      <c r="AE1" s="6" t="s">
        <v>16</v>
      </c>
      <c r="AF1" s="6" t="s">
        <v>17</v>
      </c>
      <c r="AG1" s="106" t="s">
        <v>40</v>
      </c>
      <c r="AH1" s="178" t="s">
        <v>59</v>
      </c>
      <c r="AI1" s="178" t="s">
        <v>45</v>
      </c>
      <c r="AJ1" s="106" t="s">
        <v>72</v>
      </c>
    </row>
    <row r="2" spans="1:36" s="146" customFormat="1" ht="45" x14ac:dyDescent="0.2">
      <c r="A2" s="129"/>
      <c r="B2" s="166" t="s">
        <v>60</v>
      </c>
      <c r="C2" s="131" t="s">
        <v>25</v>
      </c>
      <c r="D2" s="88" t="s">
        <v>94</v>
      </c>
      <c r="E2" s="168" t="s">
        <v>28</v>
      </c>
      <c r="F2" s="137" t="s">
        <v>28</v>
      </c>
      <c r="G2" s="134">
        <v>0</v>
      </c>
      <c r="H2" s="135">
        <f t="shared" ref="H2" si="0">IF(G2=0,1,IF(G2&lt;2.4,2,3))</f>
        <v>1</v>
      </c>
      <c r="I2" s="134">
        <v>1</v>
      </c>
      <c r="J2" s="134">
        <v>5</v>
      </c>
      <c r="K2" s="134">
        <v>5</v>
      </c>
      <c r="L2" s="135">
        <f t="shared" ref="L2" si="1">IF(J2&lt;0.2,0,IF(J2/K2=1,1,IF(J2/K2&gt;0.77,2,3)))</f>
        <v>1</v>
      </c>
      <c r="M2" s="134">
        <v>72.400000000000006</v>
      </c>
      <c r="N2" s="136">
        <f t="shared" ref="N2" si="2">IF(M2&lt;1,0,M2/J2)</f>
        <v>14.48</v>
      </c>
      <c r="O2" s="129">
        <f t="shared" ref="O2" si="3">IF(N2&gt;19.9,1,IF(N2&gt;14.91,2,3))</f>
        <v>3</v>
      </c>
      <c r="P2" s="137">
        <v>49.4</v>
      </c>
      <c r="Q2" s="137">
        <v>0</v>
      </c>
      <c r="R2" s="138">
        <f t="shared" ref="R2" si="4">Q2+P2</f>
        <v>49.4</v>
      </c>
      <c r="S2" s="139">
        <f t="shared" ref="S2" si="5">IF(R2&lt;1,0,P2/R2)</f>
        <v>1</v>
      </c>
      <c r="T2" s="140">
        <f t="shared" ref="T2" si="6">IF(S2&gt;0.891,1,IF(S2&gt;0.591,2,3))</f>
        <v>1</v>
      </c>
      <c r="U2" s="134">
        <v>20</v>
      </c>
      <c r="V2" s="140">
        <f t="shared" ref="V2" si="7">IF(U2&lt;1,3,IF(U2/(J2*4)&gt;0.949,1,IF(U2/(J2*4)&gt;0.599,2,3)))</f>
        <v>1</v>
      </c>
      <c r="W2" s="138">
        <f t="shared" ref="W2" si="8">IF(J2&lt;2,0,R2/J2)</f>
        <v>9.879999999999999</v>
      </c>
      <c r="X2" s="140">
        <f t="shared" ref="X2" si="9">IF(W2&gt;4.9,1,IF(W2&gt;3.9,2,3))</f>
        <v>1</v>
      </c>
      <c r="Y2" s="137">
        <v>1</v>
      </c>
      <c r="Z2" s="141">
        <v>1</v>
      </c>
      <c r="AA2" s="142">
        <v>20</v>
      </c>
      <c r="AB2" s="143">
        <f t="shared" ref="AB2" si="10">IF(J2&lt;2,0,IF(AA2/(J2*4)&gt;0.949,1,IF(AA2/(J2*4)&gt;0.749,2,3)))</f>
        <v>1</v>
      </c>
      <c r="AC2" s="141">
        <v>1</v>
      </c>
      <c r="AD2" s="144">
        <f t="shared" ref="AD2" si="11">IF(M2&lt;1,0,R2/M2)</f>
        <v>0.68232044198895025</v>
      </c>
      <c r="AE2" s="143">
        <f t="shared" ref="AE2" si="12">IF(AC2&lt;1,0,AC2+AB2+Z2+Y2+X2+V2+T2+O2+L2+I2+H2)</f>
        <v>13</v>
      </c>
      <c r="AF2" s="145">
        <f t="shared" ref="AF2" si="13">IF(AE2&lt;1,0,AD2/AE2*10000)</f>
        <v>524.86187845303868</v>
      </c>
      <c r="AG2" s="174">
        <v>11.9</v>
      </c>
      <c r="AH2" s="184">
        <f>P2+Q2+AG2</f>
        <v>61.3</v>
      </c>
      <c r="AI2" s="184">
        <f>M2</f>
        <v>72.400000000000006</v>
      </c>
      <c r="AJ2" s="175"/>
    </row>
    <row r="3" spans="1:36" s="263" customFormat="1" ht="15.75" x14ac:dyDescent="0.2">
      <c r="A3" s="264"/>
      <c r="C3" s="266"/>
      <c r="D3" s="244"/>
      <c r="E3" s="267"/>
      <c r="F3" s="259"/>
      <c r="G3" s="259"/>
      <c r="H3" s="268"/>
      <c r="I3" s="259"/>
      <c r="J3" s="259"/>
      <c r="K3" s="259"/>
      <c r="L3" s="268"/>
      <c r="M3" s="259"/>
      <c r="N3" s="269"/>
      <c r="O3" s="264"/>
      <c r="P3" s="259"/>
      <c r="Q3" s="259"/>
      <c r="R3" s="262"/>
      <c r="S3" s="271"/>
      <c r="T3" s="260"/>
      <c r="U3" s="259"/>
      <c r="V3" s="260"/>
      <c r="W3" s="262"/>
      <c r="X3" s="260"/>
      <c r="Y3" s="259"/>
      <c r="Z3" s="259"/>
      <c r="AA3" s="259"/>
      <c r="AB3" s="260"/>
      <c r="AC3" s="259"/>
      <c r="AD3" s="261"/>
      <c r="AE3" s="260"/>
      <c r="AF3" s="262"/>
      <c r="AG3" s="285"/>
      <c r="AH3" s="286"/>
      <c r="AI3" s="286"/>
      <c r="AJ3" s="243"/>
    </row>
    <row r="4" spans="1:36" s="263" customFormat="1" ht="15.75" x14ac:dyDescent="0.2">
      <c r="A4" s="264"/>
      <c r="B4" s="265"/>
      <c r="C4" s="266"/>
      <c r="D4" s="244"/>
      <c r="E4" s="270"/>
      <c r="F4" s="259"/>
      <c r="G4" s="259"/>
      <c r="H4" s="268"/>
      <c r="I4" s="259"/>
      <c r="J4" s="259"/>
      <c r="K4" s="259"/>
      <c r="L4" s="268"/>
      <c r="M4" s="259"/>
      <c r="N4" s="269"/>
      <c r="O4" s="264"/>
      <c r="P4" s="259"/>
      <c r="Q4" s="259"/>
      <c r="R4" s="262"/>
      <c r="S4" s="271"/>
      <c r="T4" s="260"/>
      <c r="U4" s="259"/>
      <c r="V4" s="260"/>
      <c r="W4" s="262"/>
      <c r="X4" s="260"/>
      <c r="Y4" s="259"/>
      <c r="Z4" s="259"/>
      <c r="AA4" s="259"/>
      <c r="AB4" s="260"/>
      <c r="AC4" s="259"/>
      <c r="AD4" s="261"/>
      <c r="AE4" s="260"/>
      <c r="AF4" s="262"/>
      <c r="AG4" s="285"/>
      <c r="AH4" s="286"/>
      <c r="AI4" s="286"/>
      <c r="AJ4" s="243"/>
    </row>
    <row r="5" spans="1:36" s="263" customFormat="1" ht="15.75" x14ac:dyDescent="0.2">
      <c r="A5" s="264"/>
      <c r="C5" s="266"/>
      <c r="D5" s="231"/>
      <c r="E5" s="270"/>
      <c r="F5" s="259"/>
      <c r="G5" s="259"/>
      <c r="H5" s="268"/>
      <c r="I5" s="259"/>
      <c r="J5" s="259"/>
      <c r="K5" s="259"/>
      <c r="L5" s="268"/>
      <c r="M5" s="259"/>
      <c r="N5" s="269"/>
      <c r="O5" s="264"/>
      <c r="P5" s="270"/>
      <c r="Q5" s="270"/>
      <c r="R5" s="262"/>
      <c r="S5" s="271"/>
      <c r="T5" s="260"/>
      <c r="U5" s="259"/>
      <c r="V5" s="260"/>
      <c r="W5" s="262"/>
      <c r="X5" s="260"/>
      <c r="Y5" s="270"/>
      <c r="Z5" s="270"/>
      <c r="AA5" s="259"/>
      <c r="AB5" s="260"/>
      <c r="AC5" s="270"/>
      <c r="AD5" s="261"/>
      <c r="AE5" s="260"/>
      <c r="AF5" s="262"/>
      <c r="AG5" s="285"/>
      <c r="AH5" s="286"/>
      <c r="AI5" s="286"/>
      <c r="AJ5" s="243"/>
    </row>
    <row r="6" spans="1:36" s="263" customFormat="1" ht="15.75" x14ac:dyDescent="0.2">
      <c r="A6" s="264"/>
      <c r="B6" s="265"/>
      <c r="C6" s="266"/>
      <c r="D6" s="244"/>
      <c r="E6" s="267"/>
      <c r="F6" s="259"/>
      <c r="G6" s="259"/>
      <c r="H6" s="268"/>
      <c r="I6" s="259"/>
      <c r="J6" s="259"/>
      <c r="K6" s="259"/>
      <c r="L6" s="268"/>
      <c r="M6" s="259"/>
      <c r="N6" s="269"/>
      <c r="O6" s="264"/>
      <c r="P6" s="270"/>
      <c r="Q6" s="259"/>
      <c r="R6" s="262"/>
      <c r="S6" s="271"/>
      <c r="T6" s="260"/>
      <c r="U6" s="259"/>
      <c r="V6" s="260"/>
      <c r="W6" s="262"/>
      <c r="X6" s="260"/>
      <c r="Y6" s="259"/>
      <c r="Z6" s="259"/>
      <c r="AA6" s="259"/>
      <c r="AB6" s="260"/>
      <c r="AC6" s="259"/>
      <c r="AD6" s="261"/>
      <c r="AE6" s="260"/>
      <c r="AF6" s="262"/>
      <c r="AG6" s="285"/>
      <c r="AH6" s="286"/>
      <c r="AI6" s="286"/>
      <c r="AJ6" s="243"/>
    </row>
    <row r="7" spans="1:36" s="263" customFormat="1" ht="15.75" x14ac:dyDescent="0.2">
      <c r="A7" s="264"/>
      <c r="C7" s="266"/>
      <c r="D7" s="244"/>
      <c r="E7" s="267"/>
      <c r="F7" s="259"/>
      <c r="G7" s="259"/>
      <c r="H7" s="268"/>
      <c r="I7" s="259"/>
      <c r="J7" s="259"/>
      <c r="K7" s="259"/>
      <c r="L7" s="268"/>
      <c r="M7" s="259"/>
      <c r="N7" s="269"/>
      <c r="O7" s="264"/>
      <c r="P7" s="259"/>
      <c r="Q7" s="259"/>
      <c r="R7" s="262"/>
      <c r="S7" s="271"/>
      <c r="T7" s="260"/>
      <c r="U7" s="259"/>
      <c r="V7" s="260"/>
      <c r="W7" s="262"/>
      <c r="X7" s="260"/>
      <c r="Y7" s="259"/>
      <c r="Z7" s="259"/>
      <c r="AA7" s="259"/>
      <c r="AB7" s="260"/>
      <c r="AC7" s="259"/>
      <c r="AD7" s="261"/>
      <c r="AE7" s="260"/>
      <c r="AF7" s="262"/>
      <c r="AG7" s="285"/>
      <c r="AH7" s="286"/>
      <c r="AI7" s="286"/>
      <c r="AJ7" s="243"/>
    </row>
    <row r="8" spans="1:36" s="263" customFormat="1" ht="15.75" x14ac:dyDescent="0.2">
      <c r="A8" s="264"/>
      <c r="B8" s="265"/>
      <c r="C8" s="266"/>
      <c r="D8" s="244"/>
      <c r="E8" s="267"/>
      <c r="F8" s="259"/>
      <c r="G8" s="259"/>
      <c r="H8" s="268"/>
      <c r="I8" s="259"/>
      <c r="J8" s="259"/>
      <c r="K8" s="259"/>
      <c r="L8" s="268"/>
      <c r="M8" s="259"/>
      <c r="N8" s="269"/>
      <c r="O8" s="264"/>
      <c r="P8" s="259"/>
      <c r="Q8" s="270"/>
      <c r="R8" s="262"/>
      <c r="S8" s="271"/>
      <c r="T8" s="260"/>
      <c r="U8" s="259"/>
      <c r="V8" s="260"/>
      <c r="W8" s="262"/>
      <c r="X8" s="260"/>
      <c r="Y8" s="259"/>
      <c r="Z8" s="259"/>
      <c r="AA8" s="259"/>
      <c r="AB8" s="260"/>
      <c r="AC8" s="259"/>
      <c r="AD8" s="261"/>
      <c r="AE8" s="260"/>
      <c r="AF8" s="262"/>
      <c r="AG8" s="285"/>
      <c r="AH8" s="286"/>
      <c r="AI8" s="286"/>
      <c r="AJ8" s="243"/>
    </row>
    <row r="9" spans="1:36" s="263" customFormat="1" ht="15.75" x14ac:dyDescent="0.2">
      <c r="A9" s="264"/>
      <c r="C9" s="266"/>
      <c r="D9" s="244"/>
      <c r="E9" s="267"/>
      <c r="F9" s="259"/>
      <c r="G9" s="259"/>
      <c r="H9" s="268"/>
      <c r="I9" s="259"/>
      <c r="J9" s="259"/>
      <c r="K9" s="259"/>
      <c r="L9" s="268"/>
      <c r="M9" s="259"/>
      <c r="N9" s="269"/>
      <c r="O9" s="264"/>
      <c r="P9" s="270"/>
      <c r="Q9" s="259"/>
      <c r="R9" s="262"/>
      <c r="S9" s="271"/>
      <c r="T9" s="260"/>
      <c r="U9" s="259"/>
      <c r="V9" s="260"/>
      <c r="W9" s="262"/>
      <c r="X9" s="260"/>
      <c r="Y9" s="259"/>
      <c r="Z9" s="259"/>
      <c r="AA9" s="259"/>
      <c r="AB9" s="260"/>
      <c r="AC9" s="259"/>
      <c r="AD9" s="261"/>
      <c r="AE9" s="260"/>
      <c r="AF9" s="262"/>
      <c r="AG9" s="285"/>
      <c r="AH9" s="286"/>
      <c r="AI9" s="286"/>
      <c r="AJ9" s="243"/>
    </row>
    <row r="10" spans="1:36" s="263" customFormat="1" ht="15.75" x14ac:dyDescent="0.2">
      <c r="A10" s="264"/>
      <c r="C10" s="266"/>
      <c r="D10" s="244"/>
      <c r="E10" s="267"/>
      <c r="F10" s="259"/>
      <c r="G10" s="259"/>
      <c r="H10" s="268"/>
      <c r="I10" s="259"/>
      <c r="J10" s="259"/>
      <c r="K10" s="259"/>
      <c r="L10" s="268"/>
      <c r="M10" s="259"/>
      <c r="N10" s="269"/>
      <c r="O10" s="264"/>
      <c r="P10" s="270"/>
      <c r="Q10" s="259"/>
      <c r="R10" s="262"/>
      <c r="S10" s="271"/>
      <c r="T10" s="260"/>
      <c r="U10" s="259"/>
      <c r="V10" s="260"/>
      <c r="W10" s="262"/>
      <c r="X10" s="260"/>
      <c r="Y10" s="259"/>
      <c r="Z10" s="259"/>
      <c r="AA10" s="259"/>
      <c r="AB10" s="260"/>
      <c r="AC10" s="259"/>
      <c r="AD10" s="261"/>
      <c r="AE10" s="260"/>
      <c r="AF10" s="262"/>
      <c r="AG10" s="285"/>
      <c r="AH10" s="286"/>
      <c r="AI10" s="286"/>
      <c r="AJ10" s="243"/>
    </row>
    <row r="11" spans="1:36" s="263" customFormat="1" ht="15.75" x14ac:dyDescent="0.2">
      <c r="A11" s="264"/>
      <c r="C11" s="266"/>
      <c r="D11" s="244"/>
      <c r="E11" s="267"/>
      <c r="F11" s="259"/>
      <c r="G11" s="259"/>
      <c r="H11" s="268"/>
      <c r="I11" s="259"/>
      <c r="J11" s="259"/>
      <c r="K11" s="259"/>
      <c r="L11" s="268"/>
      <c r="M11" s="259"/>
      <c r="N11" s="269"/>
      <c r="O11" s="264"/>
      <c r="P11" s="259"/>
      <c r="Q11" s="270"/>
      <c r="R11" s="262"/>
      <c r="S11" s="271"/>
      <c r="T11" s="260"/>
      <c r="U11" s="259"/>
      <c r="V11" s="260"/>
      <c r="W11" s="262"/>
      <c r="X11" s="260"/>
      <c r="Y11" s="259"/>
      <c r="Z11" s="259"/>
      <c r="AA11" s="259"/>
      <c r="AB11" s="260"/>
      <c r="AC11" s="259"/>
      <c r="AD11" s="261"/>
      <c r="AE11" s="260"/>
      <c r="AF11" s="262"/>
      <c r="AG11" s="285"/>
      <c r="AH11" s="286"/>
      <c r="AI11" s="286"/>
      <c r="AJ11" s="243"/>
    </row>
    <row r="12" spans="1:36" s="263" customFormat="1" ht="15.75" x14ac:dyDescent="0.2">
      <c r="A12" s="264"/>
      <c r="C12" s="266"/>
      <c r="D12" s="244"/>
      <c r="E12" s="267"/>
      <c r="F12" s="259"/>
      <c r="G12" s="259"/>
      <c r="H12" s="268"/>
      <c r="I12" s="259"/>
      <c r="J12" s="259"/>
      <c r="K12" s="259"/>
      <c r="L12" s="268"/>
      <c r="M12" s="259"/>
      <c r="N12" s="269"/>
      <c r="O12" s="264"/>
      <c r="P12" s="259"/>
      <c r="Q12" s="259"/>
      <c r="R12" s="262"/>
      <c r="S12" s="271"/>
      <c r="T12" s="260"/>
      <c r="U12" s="259"/>
      <c r="V12" s="260"/>
      <c r="W12" s="262"/>
      <c r="X12" s="260"/>
      <c r="Y12" s="259"/>
      <c r="Z12" s="259"/>
      <c r="AA12" s="259"/>
      <c r="AB12" s="260"/>
      <c r="AC12" s="259"/>
      <c r="AD12" s="261"/>
      <c r="AE12" s="260"/>
      <c r="AF12" s="262"/>
      <c r="AG12" s="285"/>
      <c r="AH12" s="286"/>
      <c r="AI12" s="286"/>
      <c r="AJ12" s="243"/>
    </row>
    <row r="13" spans="1:36" s="263" customFormat="1" ht="15.75" x14ac:dyDescent="0.2">
      <c r="A13" s="264"/>
      <c r="C13" s="266"/>
      <c r="D13" s="244"/>
      <c r="E13" s="267"/>
      <c r="F13" s="259"/>
      <c r="G13" s="259"/>
      <c r="H13" s="268"/>
      <c r="I13" s="259"/>
      <c r="J13" s="259"/>
      <c r="K13" s="259"/>
      <c r="L13" s="268"/>
      <c r="M13" s="259"/>
      <c r="N13" s="269"/>
      <c r="O13" s="264"/>
      <c r="P13" s="270"/>
      <c r="Q13" s="259"/>
      <c r="R13" s="262"/>
      <c r="S13" s="271"/>
      <c r="T13" s="260"/>
      <c r="U13" s="259"/>
      <c r="V13" s="260"/>
      <c r="W13" s="262"/>
      <c r="X13" s="260"/>
      <c r="Y13" s="259"/>
      <c r="Z13" s="259"/>
      <c r="AA13" s="259"/>
      <c r="AB13" s="260"/>
      <c r="AC13" s="259"/>
      <c r="AD13" s="261"/>
      <c r="AE13" s="260"/>
      <c r="AF13" s="262"/>
      <c r="AG13" s="285"/>
      <c r="AH13" s="286"/>
      <c r="AI13" s="286"/>
      <c r="AJ13" s="243"/>
    </row>
    <row r="14" spans="1:36" s="263" customFormat="1" ht="15.75" x14ac:dyDescent="0.2">
      <c r="A14" s="264"/>
      <c r="C14" s="266"/>
      <c r="D14" s="231"/>
      <c r="E14" s="267"/>
      <c r="F14" s="259"/>
      <c r="G14" s="259"/>
      <c r="H14" s="268"/>
      <c r="I14" s="259"/>
      <c r="J14" s="259"/>
      <c r="K14" s="259"/>
      <c r="L14" s="268"/>
      <c r="M14" s="259"/>
      <c r="N14" s="269"/>
      <c r="O14" s="264"/>
      <c r="P14" s="270"/>
      <c r="Q14" s="270"/>
      <c r="R14" s="262"/>
      <c r="S14" s="271"/>
      <c r="T14" s="260"/>
      <c r="U14" s="259"/>
      <c r="V14" s="260"/>
      <c r="W14" s="262"/>
      <c r="X14" s="260"/>
      <c r="Y14" s="270"/>
      <c r="Z14" s="270"/>
      <c r="AA14" s="259"/>
      <c r="AB14" s="260"/>
      <c r="AC14" s="270"/>
      <c r="AD14" s="261"/>
      <c r="AE14" s="260"/>
      <c r="AF14" s="262"/>
      <c r="AG14" s="285"/>
      <c r="AH14" s="286"/>
      <c r="AI14" s="286"/>
      <c r="AJ14" s="243"/>
    </row>
    <row r="15" spans="1:36" s="263" customFormat="1" ht="15.75" x14ac:dyDescent="0.2">
      <c r="A15" s="264"/>
      <c r="C15" s="266"/>
      <c r="D15" s="244"/>
      <c r="E15" s="267"/>
      <c r="F15" s="259"/>
      <c r="G15" s="259"/>
      <c r="H15" s="268"/>
      <c r="I15" s="259"/>
      <c r="J15" s="259"/>
      <c r="K15" s="259"/>
      <c r="L15" s="268"/>
      <c r="M15" s="259"/>
      <c r="N15" s="269"/>
      <c r="O15" s="264"/>
      <c r="P15" s="259"/>
      <c r="Q15" s="259"/>
      <c r="R15" s="262"/>
      <c r="S15" s="271"/>
      <c r="T15" s="260"/>
      <c r="U15" s="259"/>
      <c r="V15" s="260"/>
      <c r="W15" s="262"/>
      <c r="X15" s="260"/>
      <c r="Y15" s="259"/>
      <c r="Z15" s="259"/>
      <c r="AA15" s="259"/>
      <c r="AB15" s="260"/>
      <c r="AC15" s="259"/>
      <c r="AD15" s="261"/>
      <c r="AE15" s="260"/>
      <c r="AF15" s="262"/>
      <c r="AG15" s="285"/>
      <c r="AH15" s="286"/>
      <c r="AI15" s="286"/>
      <c r="AJ15" s="243"/>
    </row>
    <row r="16" spans="1:36" s="263" customFormat="1" ht="15.75" x14ac:dyDescent="0.2">
      <c r="A16" s="264"/>
      <c r="C16" s="266"/>
      <c r="D16" s="231"/>
      <c r="E16" s="270"/>
      <c r="F16" s="259"/>
      <c r="G16" s="259"/>
      <c r="H16" s="268"/>
      <c r="I16" s="259"/>
      <c r="J16" s="259"/>
      <c r="K16" s="259"/>
      <c r="L16" s="268"/>
      <c r="M16" s="259"/>
      <c r="N16" s="269"/>
      <c r="O16" s="264"/>
      <c r="P16" s="259"/>
      <c r="Q16" s="259"/>
      <c r="R16" s="262"/>
      <c r="S16" s="271"/>
      <c r="T16" s="260"/>
      <c r="U16" s="259"/>
      <c r="V16" s="260"/>
      <c r="W16" s="262"/>
      <c r="X16" s="260"/>
      <c r="Y16" s="270"/>
      <c r="Z16" s="270"/>
      <c r="AA16" s="259"/>
      <c r="AB16" s="260"/>
      <c r="AC16" s="270"/>
      <c r="AD16" s="261"/>
      <c r="AE16" s="260"/>
      <c r="AF16" s="262"/>
      <c r="AG16" s="285"/>
      <c r="AH16" s="286"/>
      <c r="AI16" s="286"/>
      <c r="AJ16" s="243"/>
    </row>
    <row r="17" spans="1:36" s="263" customFormat="1" ht="15.75" x14ac:dyDescent="0.2">
      <c r="A17" s="264"/>
      <c r="C17" s="266"/>
      <c r="D17" s="244"/>
      <c r="E17" s="267"/>
      <c r="F17" s="259"/>
      <c r="G17" s="259"/>
      <c r="H17" s="268"/>
      <c r="I17" s="259"/>
      <c r="J17" s="259"/>
      <c r="K17" s="259"/>
      <c r="L17" s="268"/>
      <c r="M17" s="259"/>
      <c r="N17" s="269"/>
      <c r="O17" s="264"/>
      <c r="P17" s="270"/>
      <c r="Q17" s="270"/>
      <c r="R17" s="262"/>
      <c r="S17" s="271"/>
      <c r="T17" s="260"/>
      <c r="U17" s="259"/>
      <c r="V17" s="260"/>
      <c r="W17" s="262"/>
      <c r="X17" s="260"/>
      <c r="Y17" s="259"/>
      <c r="Z17" s="259"/>
      <c r="AA17" s="259"/>
      <c r="AB17" s="260"/>
      <c r="AC17" s="259"/>
      <c r="AD17" s="261"/>
      <c r="AE17" s="260"/>
      <c r="AF17" s="262"/>
      <c r="AG17" s="285"/>
      <c r="AH17" s="286"/>
      <c r="AI17" s="286"/>
      <c r="AJ17" s="243"/>
    </row>
    <row r="18" spans="1:36" s="263" customFormat="1" ht="15.75" x14ac:dyDescent="0.2">
      <c r="A18" s="264"/>
      <c r="C18" s="266"/>
      <c r="D18" s="244"/>
      <c r="E18" s="267"/>
      <c r="F18" s="259"/>
      <c r="G18" s="259"/>
      <c r="H18" s="268"/>
      <c r="I18" s="259"/>
      <c r="J18" s="259"/>
      <c r="K18" s="259"/>
      <c r="L18" s="268"/>
      <c r="M18" s="259"/>
      <c r="N18" s="269"/>
      <c r="O18" s="264"/>
      <c r="P18" s="270"/>
      <c r="Q18" s="259"/>
      <c r="R18" s="262"/>
      <c r="S18" s="271"/>
      <c r="T18" s="260"/>
      <c r="U18" s="259"/>
      <c r="V18" s="260"/>
      <c r="W18" s="262"/>
      <c r="X18" s="260"/>
      <c r="Y18" s="259"/>
      <c r="Z18" s="259"/>
      <c r="AA18" s="259"/>
      <c r="AB18" s="260"/>
      <c r="AC18" s="259"/>
      <c r="AD18" s="261"/>
      <c r="AE18" s="260"/>
      <c r="AF18" s="262"/>
      <c r="AG18" s="285"/>
      <c r="AH18" s="286"/>
      <c r="AI18" s="286"/>
      <c r="AJ18" s="243"/>
    </row>
    <row r="19" spans="1:36" s="263" customFormat="1" ht="15.75" x14ac:dyDescent="0.2">
      <c r="A19" s="264"/>
      <c r="B19" s="265"/>
      <c r="C19" s="266"/>
      <c r="D19" s="247"/>
      <c r="E19" s="267"/>
      <c r="F19" s="270"/>
      <c r="G19" s="259"/>
      <c r="H19" s="268"/>
      <c r="I19" s="259"/>
      <c r="J19" s="259"/>
      <c r="K19" s="259"/>
      <c r="L19" s="268"/>
      <c r="M19" s="259"/>
      <c r="N19" s="269"/>
      <c r="O19" s="264"/>
      <c r="P19" s="259"/>
      <c r="Q19" s="259"/>
      <c r="R19" s="262"/>
      <c r="S19" s="271"/>
      <c r="T19" s="260"/>
      <c r="U19" s="259"/>
      <c r="V19" s="260"/>
      <c r="W19" s="262"/>
      <c r="X19" s="260"/>
      <c r="Y19" s="270"/>
      <c r="Z19" s="270"/>
      <c r="AA19" s="259"/>
      <c r="AB19" s="260"/>
      <c r="AC19" s="270"/>
      <c r="AD19" s="261"/>
      <c r="AE19" s="260"/>
      <c r="AF19" s="262"/>
      <c r="AG19" s="285"/>
      <c r="AH19" s="286"/>
      <c r="AI19" s="286"/>
      <c r="AJ19" s="243"/>
    </row>
    <row r="20" spans="1:36" s="263" customFormat="1" ht="15.75" x14ac:dyDescent="0.2">
      <c r="A20" s="264"/>
      <c r="C20" s="266"/>
      <c r="D20" s="231"/>
      <c r="E20" s="270"/>
      <c r="F20" s="259"/>
      <c r="G20" s="259"/>
      <c r="H20" s="268"/>
      <c r="I20" s="259"/>
      <c r="J20" s="259"/>
      <c r="K20" s="259"/>
      <c r="L20" s="268"/>
      <c r="M20" s="259"/>
      <c r="N20" s="269"/>
      <c r="O20" s="264"/>
      <c r="P20" s="259"/>
      <c r="Q20" s="270"/>
      <c r="R20" s="262"/>
      <c r="S20" s="271"/>
      <c r="T20" s="260"/>
      <c r="U20" s="259"/>
      <c r="V20" s="260"/>
      <c r="W20" s="262"/>
      <c r="X20" s="260"/>
      <c r="Y20" s="270"/>
      <c r="Z20" s="270"/>
      <c r="AA20" s="259"/>
      <c r="AB20" s="260"/>
      <c r="AC20" s="270"/>
      <c r="AD20" s="261"/>
      <c r="AE20" s="260"/>
      <c r="AF20" s="262"/>
      <c r="AG20" s="285"/>
      <c r="AH20" s="286"/>
      <c r="AI20" s="286"/>
      <c r="AJ20" s="243"/>
    </row>
    <row r="21" spans="1:36" s="216" customFormat="1" x14ac:dyDescent="0.2">
      <c r="A21" s="229"/>
      <c r="B21" s="225"/>
      <c r="C21" s="230"/>
      <c r="D21" s="256"/>
      <c r="E21" s="232"/>
      <c r="F21" s="236"/>
      <c r="G21" s="233"/>
      <c r="H21" s="234"/>
      <c r="I21" s="233"/>
      <c r="J21" s="233"/>
      <c r="K21" s="233"/>
      <c r="L21" s="234"/>
      <c r="M21" s="233"/>
      <c r="N21" s="235"/>
      <c r="O21" s="229"/>
      <c r="P21" s="236"/>
      <c r="Q21" s="233"/>
      <c r="R21" s="237"/>
      <c r="S21" s="238"/>
      <c r="T21" s="239"/>
      <c r="U21" s="233"/>
      <c r="V21" s="239"/>
      <c r="W21" s="237"/>
      <c r="X21" s="239"/>
      <c r="Y21" s="236"/>
      <c r="Z21" s="236"/>
      <c r="AA21" s="233"/>
      <c r="AB21" s="239"/>
      <c r="AC21" s="236"/>
      <c r="AD21" s="240"/>
      <c r="AE21" s="239"/>
      <c r="AF21" s="237"/>
      <c r="AH21" s="245"/>
      <c r="AI21" s="245"/>
      <c r="AJ21" s="248"/>
    </row>
    <row r="22" spans="1:36" s="216" customFormat="1" x14ac:dyDescent="0.2">
      <c r="A22" s="229"/>
      <c r="C22" s="230"/>
      <c r="D22" s="254"/>
      <c r="E22" s="232"/>
      <c r="F22" s="233"/>
      <c r="G22" s="233"/>
      <c r="H22" s="234"/>
      <c r="I22" s="233"/>
      <c r="J22" s="233"/>
      <c r="K22" s="233"/>
      <c r="L22" s="234"/>
      <c r="M22" s="233"/>
      <c r="N22" s="235"/>
      <c r="O22" s="229"/>
      <c r="P22" s="236"/>
      <c r="Q22" s="233"/>
      <c r="R22" s="237"/>
      <c r="S22" s="238"/>
      <c r="T22" s="239"/>
      <c r="U22" s="233"/>
      <c r="V22" s="239"/>
      <c r="W22" s="237"/>
      <c r="X22" s="239"/>
      <c r="Y22" s="233"/>
      <c r="Z22" s="233"/>
      <c r="AA22" s="233"/>
      <c r="AB22" s="239"/>
      <c r="AC22" s="233"/>
      <c r="AD22" s="240"/>
      <c r="AE22" s="239"/>
      <c r="AF22" s="237"/>
      <c r="AH22" s="245"/>
      <c r="AI22" s="245"/>
      <c r="AJ22" s="248"/>
    </row>
    <row r="23" spans="1:36" s="216" customFormat="1" x14ac:dyDescent="0.2">
      <c r="A23" s="229"/>
      <c r="B23" s="225"/>
      <c r="C23" s="230"/>
      <c r="D23" s="254"/>
      <c r="E23" s="232"/>
      <c r="F23" s="233"/>
      <c r="G23" s="233"/>
      <c r="H23" s="234"/>
      <c r="I23" s="233"/>
      <c r="J23" s="233"/>
      <c r="K23" s="233"/>
      <c r="L23" s="234"/>
      <c r="M23" s="233"/>
      <c r="N23" s="235"/>
      <c r="O23" s="229"/>
      <c r="P23" s="233"/>
      <c r="Q23" s="236"/>
      <c r="R23" s="237"/>
      <c r="S23" s="238"/>
      <c r="T23" s="239"/>
      <c r="U23" s="233"/>
      <c r="V23" s="239"/>
      <c r="W23" s="237"/>
      <c r="X23" s="239"/>
      <c r="Y23" s="233"/>
      <c r="Z23" s="233"/>
      <c r="AA23" s="233"/>
      <c r="AB23" s="239"/>
      <c r="AC23" s="233"/>
      <c r="AD23" s="240"/>
      <c r="AE23" s="239"/>
      <c r="AF23" s="237"/>
      <c r="AJ23" s="248"/>
    </row>
    <row r="24" spans="1:36" s="216" customFormat="1" x14ac:dyDescent="0.2">
      <c r="A24" s="229"/>
      <c r="C24" s="230"/>
      <c r="D24" s="257"/>
      <c r="E24" s="232"/>
      <c r="F24" s="233"/>
      <c r="G24" s="233"/>
      <c r="H24" s="234"/>
      <c r="I24" s="233"/>
      <c r="J24" s="233"/>
      <c r="K24" s="233"/>
      <c r="L24" s="234"/>
      <c r="M24" s="233"/>
      <c r="N24" s="235"/>
      <c r="O24" s="229"/>
      <c r="P24" s="233"/>
      <c r="Q24" s="233"/>
      <c r="R24" s="237"/>
      <c r="S24" s="238"/>
      <c r="T24" s="239"/>
      <c r="U24" s="233"/>
      <c r="V24" s="239"/>
      <c r="W24" s="237"/>
      <c r="X24" s="239"/>
      <c r="Y24" s="236"/>
      <c r="Z24" s="236"/>
      <c r="AA24" s="233"/>
      <c r="AB24" s="239"/>
      <c r="AC24" s="236"/>
      <c r="AD24" s="240"/>
      <c r="AE24" s="239"/>
      <c r="AF24" s="237"/>
      <c r="AJ24" s="248"/>
    </row>
    <row r="25" spans="1:36" s="216" customFormat="1" x14ac:dyDescent="0.2">
      <c r="A25" s="229"/>
      <c r="C25" s="230"/>
      <c r="D25" s="254"/>
      <c r="E25" s="232"/>
      <c r="F25" s="233"/>
      <c r="G25" s="233"/>
      <c r="H25" s="234"/>
      <c r="I25" s="233"/>
      <c r="J25" s="233"/>
      <c r="K25" s="233"/>
      <c r="L25" s="234"/>
      <c r="M25" s="233"/>
      <c r="N25" s="235"/>
      <c r="O25" s="229"/>
      <c r="P25" s="236"/>
      <c r="Q25" s="233"/>
      <c r="R25" s="237"/>
      <c r="S25" s="238"/>
      <c r="T25" s="239"/>
      <c r="U25" s="233"/>
      <c r="V25" s="239"/>
      <c r="W25" s="237"/>
      <c r="X25" s="239"/>
      <c r="Y25" s="233"/>
      <c r="Z25" s="233"/>
      <c r="AA25" s="233"/>
      <c r="AB25" s="239"/>
      <c r="AC25" s="233"/>
      <c r="AD25" s="240"/>
      <c r="AE25" s="239"/>
      <c r="AF25" s="237"/>
      <c r="AJ25" s="248"/>
    </row>
    <row r="26" spans="1:36" s="216" customFormat="1" x14ac:dyDescent="0.2">
      <c r="A26" s="229"/>
      <c r="C26" s="230"/>
      <c r="D26" s="256"/>
      <c r="E26" s="232"/>
      <c r="F26" s="233"/>
      <c r="G26" s="233"/>
      <c r="H26" s="234"/>
      <c r="I26" s="233"/>
      <c r="J26" s="233"/>
      <c r="K26" s="233"/>
      <c r="L26" s="234"/>
      <c r="M26" s="233"/>
      <c r="N26" s="235"/>
      <c r="O26" s="229"/>
      <c r="P26" s="236"/>
      <c r="Q26" s="236"/>
      <c r="R26" s="237"/>
      <c r="S26" s="238"/>
      <c r="T26" s="239"/>
      <c r="U26" s="233"/>
      <c r="V26" s="239"/>
      <c r="W26" s="237"/>
      <c r="X26" s="239"/>
      <c r="Y26" s="236"/>
      <c r="Z26" s="236"/>
      <c r="AA26" s="233"/>
      <c r="AB26" s="239"/>
      <c r="AC26" s="236"/>
      <c r="AD26" s="240"/>
      <c r="AE26" s="239"/>
      <c r="AF26" s="237"/>
      <c r="AJ26" s="248"/>
    </row>
    <row r="27" spans="1:36" s="216" customFormat="1" x14ac:dyDescent="0.2">
      <c r="A27" s="229"/>
      <c r="C27" s="230"/>
      <c r="D27" s="254"/>
      <c r="E27" s="232"/>
      <c r="F27" s="233"/>
      <c r="G27" s="233"/>
      <c r="H27" s="234"/>
      <c r="I27" s="233"/>
      <c r="J27" s="233"/>
      <c r="K27" s="233"/>
      <c r="L27" s="234"/>
      <c r="M27" s="233"/>
      <c r="N27" s="235"/>
      <c r="O27" s="229"/>
      <c r="P27" s="233"/>
      <c r="Q27" s="233"/>
      <c r="R27" s="237"/>
      <c r="S27" s="238"/>
      <c r="T27" s="239"/>
      <c r="U27" s="233"/>
      <c r="V27" s="239"/>
      <c r="W27" s="237"/>
      <c r="X27" s="239"/>
      <c r="Y27" s="233"/>
      <c r="Z27" s="233"/>
      <c r="AA27" s="233"/>
      <c r="AB27" s="239"/>
      <c r="AC27" s="233"/>
      <c r="AD27" s="240"/>
      <c r="AE27" s="239"/>
      <c r="AF27" s="237"/>
      <c r="AJ27" s="248"/>
    </row>
    <row r="28" spans="1:36" s="216" customFormat="1" x14ac:dyDescent="0.2">
      <c r="A28" s="229"/>
      <c r="B28" s="225"/>
      <c r="C28" s="230"/>
      <c r="D28" s="254"/>
      <c r="E28" s="232"/>
      <c r="F28" s="233"/>
      <c r="G28" s="233"/>
      <c r="H28" s="234"/>
      <c r="I28" s="233"/>
      <c r="J28" s="233"/>
      <c r="K28" s="233"/>
      <c r="L28" s="234"/>
      <c r="M28" s="233"/>
      <c r="N28" s="235"/>
      <c r="O28" s="229"/>
      <c r="P28" s="233"/>
      <c r="Q28" s="233"/>
      <c r="R28" s="237"/>
      <c r="S28" s="238"/>
      <c r="T28" s="239"/>
      <c r="U28" s="233"/>
      <c r="V28" s="239"/>
      <c r="W28" s="237"/>
      <c r="X28" s="239"/>
      <c r="Y28" s="233"/>
      <c r="Z28" s="233"/>
      <c r="AA28" s="233"/>
      <c r="AB28" s="239"/>
      <c r="AC28" s="233"/>
      <c r="AD28" s="240"/>
      <c r="AE28" s="239"/>
      <c r="AF28" s="237"/>
      <c r="AJ28" s="248"/>
    </row>
    <row r="29" spans="1:36" s="216" customFormat="1" x14ac:dyDescent="0.2">
      <c r="A29" s="229"/>
      <c r="C29" s="230"/>
      <c r="D29" s="256"/>
      <c r="E29" s="232"/>
      <c r="F29" s="236"/>
      <c r="G29" s="233"/>
      <c r="H29" s="234"/>
      <c r="I29" s="233"/>
      <c r="J29" s="233"/>
      <c r="K29" s="233"/>
      <c r="L29" s="234"/>
      <c r="M29" s="233"/>
      <c r="N29" s="235"/>
      <c r="O29" s="229"/>
      <c r="P29" s="236"/>
      <c r="Q29" s="236"/>
      <c r="R29" s="237"/>
      <c r="S29" s="238"/>
      <c r="T29" s="239"/>
      <c r="U29" s="233"/>
      <c r="V29" s="239"/>
      <c r="W29" s="237"/>
      <c r="X29" s="239"/>
      <c r="Y29" s="236"/>
      <c r="Z29" s="236"/>
      <c r="AA29" s="233"/>
      <c r="AB29" s="239"/>
      <c r="AC29" s="236"/>
      <c r="AD29" s="240"/>
      <c r="AE29" s="239"/>
      <c r="AF29" s="237"/>
      <c r="AJ29" s="248"/>
    </row>
    <row r="30" spans="1:36" s="216" customFormat="1" x14ac:dyDescent="0.2">
      <c r="A30" s="229"/>
      <c r="B30" s="225"/>
      <c r="C30" s="230"/>
      <c r="D30" s="254"/>
      <c r="E30" s="232"/>
      <c r="F30" s="233"/>
      <c r="G30" s="233"/>
      <c r="H30" s="234"/>
      <c r="I30" s="233"/>
      <c r="J30" s="233"/>
      <c r="K30" s="233"/>
      <c r="L30" s="234"/>
      <c r="M30" s="233"/>
      <c r="N30" s="235"/>
      <c r="O30" s="229"/>
      <c r="P30" s="236"/>
      <c r="Q30" s="233"/>
      <c r="R30" s="237"/>
      <c r="S30" s="238"/>
      <c r="T30" s="239"/>
      <c r="U30" s="233"/>
      <c r="V30" s="239"/>
      <c r="W30" s="237"/>
      <c r="X30" s="239"/>
      <c r="Y30" s="233"/>
      <c r="Z30" s="233"/>
      <c r="AA30" s="233"/>
      <c r="AB30" s="239"/>
      <c r="AC30" s="233"/>
      <c r="AD30" s="240"/>
      <c r="AE30" s="239"/>
      <c r="AF30" s="237"/>
      <c r="AJ30" s="248"/>
    </row>
    <row r="31" spans="1:36" s="216" customFormat="1" x14ac:dyDescent="0.2">
      <c r="A31" s="229"/>
      <c r="C31" s="230"/>
      <c r="D31" s="254"/>
      <c r="E31" s="232"/>
      <c r="F31" s="233"/>
      <c r="G31" s="233"/>
      <c r="H31" s="234"/>
      <c r="I31" s="233"/>
      <c r="J31" s="233"/>
      <c r="K31" s="233"/>
      <c r="L31" s="234"/>
      <c r="M31" s="233"/>
      <c r="N31" s="235"/>
      <c r="O31" s="229"/>
      <c r="P31" s="233"/>
      <c r="Q31" s="233"/>
      <c r="R31" s="237"/>
      <c r="S31" s="238"/>
      <c r="T31" s="239"/>
      <c r="U31" s="233"/>
      <c r="V31" s="239"/>
      <c r="W31" s="237"/>
      <c r="X31" s="239"/>
      <c r="Y31" s="233"/>
      <c r="Z31" s="233"/>
      <c r="AA31" s="233"/>
      <c r="AB31" s="239"/>
      <c r="AC31" s="233"/>
      <c r="AD31" s="240"/>
      <c r="AE31" s="239"/>
      <c r="AF31" s="237"/>
      <c r="AJ31" s="248"/>
    </row>
    <row r="32" spans="1:36" s="216" customFormat="1" x14ac:dyDescent="0.2">
      <c r="A32" s="229"/>
      <c r="B32" s="225"/>
      <c r="C32" s="230"/>
      <c r="D32" s="254"/>
      <c r="E32" s="232"/>
      <c r="F32" s="233"/>
      <c r="G32" s="233"/>
      <c r="H32" s="234"/>
      <c r="I32" s="233"/>
      <c r="J32" s="233"/>
      <c r="K32" s="233"/>
      <c r="L32" s="234"/>
      <c r="M32" s="233"/>
      <c r="N32" s="235"/>
      <c r="O32" s="229"/>
      <c r="P32" s="233"/>
      <c r="Q32" s="236"/>
      <c r="R32" s="237"/>
      <c r="S32" s="238"/>
      <c r="T32" s="239"/>
      <c r="U32" s="233"/>
      <c r="V32" s="239"/>
      <c r="W32" s="237"/>
      <c r="X32" s="239"/>
      <c r="Y32" s="233"/>
      <c r="Z32" s="233"/>
      <c r="AA32" s="233"/>
      <c r="AB32" s="239"/>
      <c r="AC32" s="233"/>
      <c r="AD32" s="240"/>
      <c r="AE32" s="239"/>
      <c r="AF32" s="237"/>
      <c r="AJ32" s="248"/>
    </row>
    <row r="33" spans="1:36" s="216" customFormat="1" x14ac:dyDescent="0.2">
      <c r="A33" s="229"/>
      <c r="C33" s="230"/>
      <c r="D33" s="254"/>
      <c r="E33" s="232"/>
      <c r="F33" s="233"/>
      <c r="G33" s="233"/>
      <c r="H33" s="234"/>
      <c r="I33" s="233"/>
      <c r="J33" s="233"/>
      <c r="K33" s="233"/>
      <c r="L33" s="234"/>
      <c r="M33" s="233"/>
      <c r="N33" s="235"/>
      <c r="O33" s="229"/>
      <c r="P33" s="236"/>
      <c r="Q33" s="233"/>
      <c r="R33" s="237"/>
      <c r="S33" s="238"/>
      <c r="T33" s="239"/>
      <c r="U33" s="233"/>
      <c r="V33" s="239"/>
      <c r="W33" s="237"/>
      <c r="X33" s="239"/>
      <c r="Y33" s="233"/>
      <c r="Z33" s="233"/>
      <c r="AA33" s="233"/>
      <c r="AB33" s="239"/>
      <c r="AC33" s="233"/>
      <c r="AD33" s="240"/>
      <c r="AE33" s="239"/>
      <c r="AF33" s="237"/>
      <c r="AJ33" s="248"/>
    </row>
    <row r="34" spans="1:36" s="216" customFormat="1" x14ac:dyDescent="0.2">
      <c r="A34" s="229"/>
      <c r="B34" s="225"/>
      <c r="C34" s="230"/>
      <c r="D34" s="254"/>
      <c r="E34" s="232"/>
      <c r="F34" s="233"/>
      <c r="G34" s="233"/>
      <c r="H34" s="234"/>
      <c r="I34" s="233"/>
      <c r="J34" s="233"/>
      <c r="K34" s="233"/>
      <c r="L34" s="234"/>
      <c r="M34" s="233"/>
      <c r="N34" s="235"/>
      <c r="O34" s="229"/>
      <c r="P34" s="236"/>
      <c r="Q34" s="233"/>
      <c r="R34" s="237"/>
      <c r="S34" s="238"/>
      <c r="T34" s="239"/>
      <c r="U34" s="233"/>
      <c r="V34" s="239"/>
      <c r="W34" s="237"/>
      <c r="X34" s="239"/>
      <c r="Y34" s="233"/>
      <c r="Z34" s="233"/>
      <c r="AA34" s="233"/>
      <c r="AB34" s="239"/>
      <c r="AC34" s="233"/>
      <c r="AD34" s="240"/>
      <c r="AE34" s="239"/>
      <c r="AF34" s="237"/>
      <c r="AJ34" s="248"/>
    </row>
    <row r="35" spans="1:36" s="216" customFormat="1" x14ac:dyDescent="0.2">
      <c r="A35" s="229"/>
      <c r="C35" s="230"/>
      <c r="D35" s="254"/>
      <c r="E35" s="232"/>
      <c r="F35" s="233"/>
      <c r="G35" s="233"/>
      <c r="H35" s="234"/>
      <c r="I35" s="233"/>
      <c r="J35" s="233"/>
      <c r="K35" s="233"/>
      <c r="L35" s="234"/>
      <c r="M35" s="233"/>
      <c r="N35" s="235"/>
      <c r="O35" s="229"/>
      <c r="P35" s="233"/>
      <c r="Q35" s="236"/>
      <c r="R35" s="237"/>
      <c r="S35" s="238"/>
      <c r="T35" s="239"/>
      <c r="U35" s="233"/>
      <c r="V35" s="239"/>
      <c r="W35" s="237"/>
      <c r="X35" s="239"/>
      <c r="Y35" s="233"/>
      <c r="Z35" s="233"/>
      <c r="AA35" s="233"/>
      <c r="AB35" s="239"/>
      <c r="AC35" s="233"/>
      <c r="AD35" s="240"/>
      <c r="AE35" s="239"/>
      <c r="AF35" s="237"/>
      <c r="AJ35" s="248"/>
    </row>
    <row r="36" spans="1:36" s="216" customFormat="1" x14ac:dyDescent="0.2">
      <c r="A36" s="229"/>
      <c r="C36" s="230"/>
      <c r="D36" s="254"/>
      <c r="E36" s="232"/>
      <c r="F36" s="233"/>
      <c r="G36" s="233"/>
      <c r="H36" s="234"/>
      <c r="I36" s="233"/>
      <c r="J36" s="233"/>
      <c r="K36" s="233"/>
      <c r="L36" s="234"/>
      <c r="M36" s="233"/>
      <c r="N36" s="235"/>
      <c r="O36" s="229"/>
      <c r="P36" s="233"/>
      <c r="Q36" s="233"/>
      <c r="R36" s="237"/>
      <c r="S36" s="238"/>
      <c r="T36" s="239"/>
      <c r="U36" s="233"/>
      <c r="V36" s="239"/>
      <c r="W36" s="237"/>
      <c r="X36" s="239"/>
      <c r="Y36" s="233"/>
      <c r="Z36" s="233"/>
      <c r="AA36" s="233"/>
      <c r="AB36" s="239"/>
      <c r="AC36" s="233"/>
      <c r="AD36" s="240"/>
      <c r="AE36" s="239"/>
      <c r="AF36" s="237"/>
      <c r="AJ36" s="248"/>
    </row>
    <row r="37" spans="1:36" s="216" customFormat="1" x14ac:dyDescent="0.2">
      <c r="A37" s="229"/>
      <c r="C37" s="230"/>
      <c r="D37" s="256"/>
      <c r="E37" s="236"/>
      <c r="F37" s="233"/>
      <c r="G37" s="233"/>
      <c r="H37" s="234"/>
      <c r="I37" s="233"/>
      <c r="J37" s="233"/>
      <c r="K37" s="233"/>
      <c r="L37" s="234"/>
      <c r="M37" s="233"/>
      <c r="N37" s="235"/>
      <c r="O37" s="229"/>
      <c r="P37" s="236"/>
      <c r="Q37" s="233"/>
      <c r="R37" s="237"/>
      <c r="S37" s="238"/>
      <c r="T37" s="239"/>
      <c r="U37" s="233"/>
      <c r="V37" s="239"/>
      <c r="W37" s="237"/>
      <c r="X37" s="239"/>
      <c r="Y37" s="236"/>
      <c r="Z37" s="236"/>
      <c r="AA37" s="233"/>
      <c r="AB37" s="239"/>
      <c r="AC37" s="236"/>
      <c r="AD37" s="240"/>
      <c r="AE37" s="239"/>
      <c r="AF37" s="237"/>
      <c r="AJ37" s="248"/>
    </row>
    <row r="38" spans="1:36" s="216" customFormat="1" x14ac:dyDescent="0.2">
      <c r="A38" s="229"/>
      <c r="C38" s="230"/>
      <c r="D38" s="257"/>
      <c r="E38" s="232"/>
      <c r="F38" s="233"/>
      <c r="G38" s="233"/>
      <c r="H38" s="234"/>
      <c r="I38" s="233"/>
      <c r="J38" s="233"/>
      <c r="K38" s="233"/>
      <c r="L38" s="234"/>
      <c r="M38" s="233"/>
      <c r="N38" s="235"/>
      <c r="O38" s="229"/>
      <c r="P38" s="236"/>
      <c r="Q38" s="236"/>
      <c r="R38" s="237"/>
      <c r="S38" s="238"/>
      <c r="T38" s="239"/>
      <c r="U38" s="233"/>
      <c r="V38" s="239"/>
      <c r="W38" s="237"/>
      <c r="X38" s="239"/>
      <c r="Y38" s="236"/>
      <c r="Z38" s="236"/>
      <c r="AA38" s="233"/>
      <c r="AB38" s="239"/>
      <c r="AC38" s="236"/>
      <c r="AD38" s="240"/>
      <c r="AE38" s="239"/>
      <c r="AF38" s="237"/>
      <c r="AJ38" s="248"/>
    </row>
    <row r="39" spans="1:36" s="216" customFormat="1" x14ac:dyDescent="0.2">
      <c r="A39" s="229"/>
      <c r="C39" s="230"/>
      <c r="D39" s="254"/>
      <c r="E39" s="232"/>
      <c r="F39" s="233"/>
      <c r="G39" s="233"/>
      <c r="H39" s="234"/>
      <c r="I39" s="233"/>
      <c r="J39" s="233"/>
      <c r="K39" s="233"/>
      <c r="L39" s="234"/>
      <c r="M39" s="233"/>
      <c r="N39" s="235"/>
      <c r="O39" s="229"/>
      <c r="P39" s="233"/>
      <c r="Q39" s="233"/>
      <c r="R39" s="237"/>
      <c r="S39" s="238"/>
      <c r="T39" s="239"/>
      <c r="U39" s="233"/>
      <c r="V39" s="239"/>
      <c r="W39" s="237"/>
      <c r="X39" s="239"/>
      <c r="Y39" s="233"/>
      <c r="Z39" s="233"/>
      <c r="AA39" s="233"/>
      <c r="AB39" s="239"/>
      <c r="AC39" s="233"/>
      <c r="AD39" s="240"/>
      <c r="AE39" s="239"/>
      <c r="AF39" s="237"/>
      <c r="AJ39" s="248"/>
    </row>
    <row r="40" spans="1:36" s="216" customFormat="1" x14ac:dyDescent="0.2">
      <c r="A40" s="229"/>
      <c r="C40" s="230"/>
      <c r="D40" s="254"/>
      <c r="E40" s="232"/>
      <c r="F40" s="233"/>
      <c r="G40" s="233"/>
      <c r="H40" s="234"/>
      <c r="I40" s="233"/>
      <c r="J40" s="233"/>
      <c r="K40" s="233"/>
      <c r="L40" s="234"/>
      <c r="M40" s="233"/>
      <c r="N40" s="235"/>
      <c r="O40" s="229"/>
      <c r="P40" s="233"/>
      <c r="Q40" s="233"/>
      <c r="R40" s="237"/>
      <c r="S40" s="238"/>
      <c r="T40" s="239"/>
      <c r="U40" s="233"/>
      <c r="V40" s="239"/>
      <c r="W40" s="237"/>
      <c r="X40" s="239"/>
      <c r="Y40" s="233"/>
      <c r="Z40" s="233"/>
      <c r="AA40" s="233"/>
      <c r="AB40" s="239"/>
      <c r="AC40" s="233"/>
      <c r="AD40" s="240"/>
      <c r="AE40" s="239"/>
      <c r="AF40" s="237"/>
      <c r="AJ40" s="248"/>
    </row>
    <row r="41" spans="1:36" s="216" customFormat="1" x14ac:dyDescent="0.2">
      <c r="A41" s="229"/>
      <c r="C41" s="230"/>
      <c r="D41" s="256"/>
      <c r="E41" s="236"/>
      <c r="F41" s="233"/>
      <c r="G41" s="233"/>
      <c r="H41" s="234"/>
      <c r="I41" s="233"/>
      <c r="J41" s="233"/>
      <c r="K41" s="233"/>
      <c r="L41" s="234"/>
      <c r="M41" s="233"/>
      <c r="N41" s="235"/>
      <c r="O41" s="229"/>
      <c r="P41" s="236"/>
      <c r="Q41" s="236"/>
      <c r="R41" s="237"/>
      <c r="S41" s="238"/>
      <c r="T41" s="239"/>
      <c r="U41" s="233"/>
      <c r="V41" s="239"/>
      <c r="W41" s="237"/>
      <c r="X41" s="239"/>
      <c r="Y41" s="236"/>
      <c r="Z41" s="236"/>
      <c r="AA41" s="233"/>
      <c r="AB41" s="239"/>
      <c r="AC41" s="236"/>
      <c r="AD41" s="240"/>
      <c r="AE41" s="239"/>
      <c r="AF41" s="237"/>
      <c r="AJ41" s="248"/>
    </row>
    <row r="42" spans="1:36" s="216" customFormat="1" x14ac:dyDescent="0.2">
      <c r="A42" s="229"/>
      <c r="B42" s="225"/>
      <c r="C42" s="230"/>
      <c r="D42" s="256"/>
      <c r="E42" s="232"/>
      <c r="F42" s="236"/>
      <c r="G42" s="233"/>
      <c r="H42" s="234"/>
      <c r="I42" s="233"/>
      <c r="J42" s="233"/>
      <c r="K42" s="233"/>
      <c r="L42" s="234"/>
      <c r="M42" s="233"/>
      <c r="N42" s="235"/>
      <c r="O42" s="229"/>
      <c r="P42" s="236"/>
      <c r="Q42" s="233"/>
      <c r="R42" s="237"/>
      <c r="S42" s="238"/>
      <c r="T42" s="239"/>
      <c r="U42" s="233"/>
      <c r="V42" s="239"/>
      <c r="W42" s="237"/>
      <c r="X42" s="239"/>
      <c r="Y42" s="236"/>
      <c r="Z42" s="236"/>
      <c r="AA42" s="233"/>
      <c r="AB42" s="239"/>
      <c r="AC42" s="236"/>
      <c r="AD42" s="240"/>
      <c r="AE42" s="239"/>
      <c r="AF42" s="237"/>
      <c r="AJ42" s="248"/>
    </row>
    <row r="43" spans="1:36" s="216" customFormat="1" x14ac:dyDescent="0.2">
      <c r="D43" s="249"/>
      <c r="E43" s="236"/>
      <c r="F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J43" s="248"/>
    </row>
    <row r="44" spans="1:36" s="216" customFormat="1" x14ac:dyDescent="0.2">
      <c r="D44" s="249"/>
      <c r="E44" s="236"/>
      <c r="F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49"/>
      <c r="Y44" s="249"/>
      <c r="Z44" s="249"/>
      <c r="AA44" s="249"/>
      <c r="AB44" s="249"/>
      <c r="AC44" s="249"/>
      <c r="AJ44" s="248"/>
    </row>
    <row r="45" spans="1:36" s="216" customFormat="1" x14ac:dyDescent="0.2">
      <c r="D45" s="249"/>
      <c r="E45" s="236"/>
      <c r="F45" s="249"/>
      <c r="M45" s="249"/>
      <c r="N45" s="249"/>
      <c r="O45" s="249"/>
      <c r="P45" s="249"/>
      <c r="Q45" s="249"/>
      <c r="R45" s="249"/>
      <c r="S45" s="249"/>
      <c r="T45" s="249"/>
      <c r="U45" s="249"/>
      <c r="V45" s="249"/>
      <c r="W45" s="249"/>
      <c r="X45" s="249"/>
      <c r="Y45" s="249"/>
      <c r="Z45" s="249"/>
      <c r="AA45" s="249"/>
      <c r="AB45" s="249"/>
      <c r="AC45" s="249"/>
      <c r="AJ45" s="248"/>
    </row>
    <row r="46" spans="1:36" s="2" customFormat="1" x14ac:dyDescent="0.2">
      <c r="A46" s="22"/>
      <c r="B46" s="22"/>
      <c r="C46" s="22"/>
      <c r="D46" s="35"/>
      <c r="E46" s="27"/>
      <c r="F46" s="35"/>
      <c r="G46" s="22"/>
      <c r="H46" s="22"/>
      <c r="I46" s="22"/>
      <c r="J46" s="22"/>
      <c r="K46" s="22"/>
      <c r="L46" s="22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5"/>
      <c r="AA46" s="5"/>
      <c r="AB46" s="5"/>
      <c r="AC46" s="5"/>
      <c r="AJ46" s="196"/>
    </row>
    <row r="47" spans="1:36" s="2" customFormat="1" x14ac:dyDescent="0.2">
      <c r="A47" s="22"/>
      <c r="B47" s="22"/>
      <c r="C47" s="22"/>
      <c r="D47" s="35"/>
      <c r="E47" s="27"/>
      <c r="F47" s="35"/>
      <c r="G47" s="22"/>
      <c r="H47" s="22"/>
      <c r="I47" s="22"/>
      <c r="J47" s="22"/>
      <c r="K47" s="22"/>
      <c r="L47" s="22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5"/>
      <c r="AA47" s="5"/>
      <c r="AB47" s="5"/>
      <c r="AC47" s="5"/>
      <c r="AJ47" s="196"/>
    </row>
    <row r="48" spans="1:36" s="2" customFormat="1" x14ac:dyDescent="0.2">
      <c r="A48" s="22"/>
      <c r="B48" s="22"/>
      <c r="C48" s="22"/>
      <c r="D48" s="35"/>
      <c r="E48" s="27"/>
      <c r="F48" s="35"/>
      <c r="G48" s="22"/>
      <c r="H48" s="22"/>
      <c r="I48" s="22"/>
      <c r="J48" s="22"/>
      <c r="K48" s="22"/>
      <c r="L48" s="22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5"/>
      <c r="AA48" s="5"/>
      <c r="AB48" s="5"/>
      <c r="AC48" s="5"/>
      <c r="AJ48" s="196"/>
    </row>
    <row r="49" spans="1:36" s="2" customFormat="1" x14ac:dyDescent="0.2">
      <c r="A49" s="22"/>
      <c r="B49" s="22"/>
      <c r="C49" s="22"/>
      <c r="D49" s="22"/>
      <c r="E49" s="36"/>
      <c r="F49" s="22"/>
      <c r="G49" s="22"/>
      <c r="H49" s="22"/>
      <c r="I49" s="22"/>
      <c r="J49" s="22"/>
      <c r="K49" s="22"/>
      <c r="L49" s="22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5"/>
      <c r="AA49" s="5"/>
      <c r="AB49" s="5"/>
      <c r="AC49" s="5"/>
      <c r="AJ49" s="196"/>
    </row>
    <row r="50" spans="1:36" s="2" customForma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5"/>
      <c r="AA50" s="5"/>
      <c r="AB50" s="5"/>
      <c r="AC50" s="5"/>
      <c r="AJ50" s="196"/>
    </row>
    <row r="51" spans="1:36" s="2" customForma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5"/>
      <c r="AA51" s="5"/>
      <c r="AB51" s="5"/>
      <c r="AC51" s="5"/>
      <c r="AJ51" s="196"/>
    </row>
    <row r="52" spans="1:36" s="2" customForma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5"/>
      <c r="AA52" s="5"/>
      <c r="AB52" s="5"/>
      <c r="AC52" s="5"/>
      <c r="AJ52" s="196"/>
    </row>
    <row r="53" spans="1:36" s="2" customForma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5"/>
      <c r="AA53" s="5"/>
      <c r="AB53" s="5"/>
      <c r="AC53" s="5"/>
      <c r="AJ53" s="196"/>
    </row>
    <row r="54" spans="1:36" s="2" customForma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5"/>
      <c r="AA54" s="5"/>
      <c r="AB54" s="5"/>
      <c r="AC54" s="5"/>
      <c r="AJ54" s="196"/>
    </row>
    <row r="55" spans="1:36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spans="1:36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36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36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36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36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36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36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36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spans="1:36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spans="1:25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spans="1:25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spans="1:25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spans="1:25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spans="1:25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spans="1:25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spans="1:25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spans="1:25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spans="1:25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spans="1:25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spans="1:25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spans="1:25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spans="1:25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spans="1:25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spans="1:25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spans="1:25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spans="1:25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spans="1:25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spans="1:25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spans="1:25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spans="1:25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spans="1:25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spans="1:25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spans="1:25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spans="1:25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spans="1:25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spans="1:25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spans="1:25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25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spans="1:25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spans="1:25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spans="1:25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spans="1:25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spans="1:25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spans="1:25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spans="1:25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spans="1:25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spans="1:25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spans="1:25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spans="1:25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spans="1:25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spans="1:25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spans="1:25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spans="1:25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spans="1:25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spans="1:25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spans="1:25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spans="1:25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spans="1:25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spans="1:25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spans="1:25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spans="1:25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spans="1:25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spans="1:25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spans="1:25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spans="1:25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spans="1:25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spans="1:25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spans="1:25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spans="1:25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spans="1:25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spans="1:25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spans="1:25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spans="1:25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spans="1:25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spans="1:25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spans="1:25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spans="1:25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spans="1:25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spans="1:25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spans="1:25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spans="1:25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spans="1:25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spans="1:25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spans="1:25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spans="1:25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spans="1:25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spans="1:25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spans="1:25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spans="1:25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spans="1:25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spans="1:25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spans="1:25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spans="1:25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spans="1:25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spans="1:25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spans="1:25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spans="1:25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spans="1:25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spans="1:25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spans="1:25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spans="1:25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spans="1:25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spans="1:25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spans="1:25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spans="1:25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spans="1:25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spans="1:25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spans="1:25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spans="1:25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spans="1:25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spans="1:25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spans="1:25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spans="1:25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spans="1:25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spans="1:25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spans="1:25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spans="1:25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spans="1:25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spans="1:25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spans="1:25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spans="1:25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spans="1:25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spans="1:25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spans="1:25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spans="1:25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spans="1:25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spans="1:25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spans="1:25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spans="1:25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spans="1:25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spans="1:25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spans="1:25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spans="1:25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spans="1:25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spans="1:25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spans="1:25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spans="1:25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spans="1:25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spans="1:25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spans="1:25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spans="1:25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spans="1:25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spans="1:25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spans="1:25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spans="1:25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spans="1:25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 spans="1:25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 spans="1:25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 spans="1:25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 spans="1:25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 spans="1:25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 spans="1:25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 spans="1:25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 spans="1:25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 spans="1:25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 spans="1:25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 spans="1:25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 spans="1:25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 spans="1:25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 spans="1:25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 spans="1:25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 spans="1:25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 spans="1:25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 spans="1:25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 spans="1:25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 spans="1:25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 spans="1:25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 spans="1:25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 spans="1:25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 spans="1:25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 spans="1:25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 spans="1:25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 spans="1:25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 spans="1:25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 spans="1:25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 spans="1:25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 spans="1:25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 spans="1:25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 spans="1:25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 spans="1:25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 spans="1:25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 spans="1:25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 spans="1:25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 spans="1:25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 spans="1:25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 spans="1:25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 spans="1:25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 spans="1:25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 spans="1:25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 spans="1:25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 spans="1:25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 spans="1:25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 spans="1:25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 spans="1:25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 spans="1:25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 spans="1:25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 spans="1:25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 spans="1:25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 spans="1:25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 spans="1:25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 spans="1:25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 spans="1:25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 spans="1:25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 spans="1:25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 spans="1:25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 spans="1:25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 spans="1:25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 spans="1:25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 spans="1:25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 spans="1:25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 spans="1:25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 spans="1:25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 spans="1:25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 spans="1:25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 spans="1:25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 spans="1:25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 spans="1:25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 spans="1:25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 spans="1:25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 spans="1:25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 spans="1:25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 spans="1:25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 spans="1:25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 spans="1:25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 spans="1:25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 spans="1:25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 spans="1:25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 spans="1:25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 spans="1:25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 spans="1:25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 spans="1:25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 spans="1:25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 spans="1:25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 spans="1:25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 spans="1:25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 spans="1:25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 spans="1:25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 spans="1:25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 spans="1:25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 spans="1:25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 spans="1:25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 spans="1:25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 spans="1:25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 spans="1:25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 spans="1:25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 spans="1:25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 spans="1:25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 spans="1:25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 spans="1:25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 spans="1:25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 spans="1:25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 spans="1:25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 spans="1:25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 spans="1:25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 spans="1:25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 spans="1:25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 spans="1:25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 spans="1:25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 spans="1:25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 spans="1:25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 spans="1:25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 spans="1:25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 spans="1:25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 spans="1:25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 spans="1:25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 spans="1:25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25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 spans="1:25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 spans="1:25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 spans="1:25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 spans="1:25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 spans="1:25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 spans="1:25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 spans="1:25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 spans="1:25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 spans="1:25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 spans="1:25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 spans="1:25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 spans="1:25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 spans="1:25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 spans="1:25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 spans="1:25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 spans="1:25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 spans="1:25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 spans="1:25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 spans="1:25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 spans="1:25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 spans="1:25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 spans="1:25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 spans="1:25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 spans="1:25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 spans="1:25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 spans="1:25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 spans="1:25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 spans="1:25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 spans="1:25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 spans="1:25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 spans="1:25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 spans="1:25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 spans="1:25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 spans="1:25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 spans="1:25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 spans="1:25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 spans="1:25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 spans="1:25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 spans="1:25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 spans="1:25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 spans="1:25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 spans="1:25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 spans="1:25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 spans="1:25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 spans="1:25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 spans="1:25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 spans="1:25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 spans="1:25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 spans="1:25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 spans="1:25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 spans="1:25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 spans="1:25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 spans="1:25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 spans="1:25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 spans="1:25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 spans="1:25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 spans="1:25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 spans="1:25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 spans="1:25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 spans="1:25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 spans="1:25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 spans="1:25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 spans="1:25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 spans="1:25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 spans="1:25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 spans="1:25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 spans="1:25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 spans="1:25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 spans="1:25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 spans="1:25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 spans="1:25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 spans="1:25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 spans="1:25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 spans="1:25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 spans="1:25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 spans="1:25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 spans="1:25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 spans="1:25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 spans="1:25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 spans="1:25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 spans="1:25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 spans="1:25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 spans="1:25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 spans="1:25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 spans="1:25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 spans="1:25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 spans="1:25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 spans="1:25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 spans="1:25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 spans="1:25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 spans="1:25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 spans="1:25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 spans="1:25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 spans="1:25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 spans="1:25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 spans="1:25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 spans="1:25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 spans="1:25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 spans="1:25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 spans="1:25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 spans="1:25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 spans="1:25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 spans="1:25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 spans="1:25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 spans="1:25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 spans="1:25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 spans="1:25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 spans="1:25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 spans="1:25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 spans="1:25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 spans="1:25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 spans="1:25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 spans="1:25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 spans="1:25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 spans="1:25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 spans="1:25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 spans="1:25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 spans="1:25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 spans="1:25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 spans="1:25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 spans="1:25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 spans="1:25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 spans="1:25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 spans="1:25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 spans="1:25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 spans="1:25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 spans="1:25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 spans="1:25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 spans="1:25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 spans="1:25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 spans="1:25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 spans="1:25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 spans="1:25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 spans="1:25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 spans="1:25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 spans="1:25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 spans="1:25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 spans="1:25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 spans="1:25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 spans="1:25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 spans="1:25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 spans="1:25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 spans="1:25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 spans="1:25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 spans="1:25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 spans="1:25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 spans="1:25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 spans="1:25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 spans="1:25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 spans="1:25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 spans="1:25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 spans="1:25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 spans="1:25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 spans="1:25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 spans="1:25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 spans="1:25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 spans="1:25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 spans="1:25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 spans="1:25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 spans="1:25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 spans="1:25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 spans="1:25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 spans="1:25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 spans="1:25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 spans="1:25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 spans="1:25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 spans="1:25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 spans="1:25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 spans="1:25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 spans="1:25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 spans="1:25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 spans="1:25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 spans="1:25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 spans="1:25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 spans="1:25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 spans="1:25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 spans="1:25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 spans="1:25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 spans="1:25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 spans="1:25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 spans="1:25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 spans="1:25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 spans="1:25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 spans="1:25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 spans="1:25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 spans="1:25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 spans="1:25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 spans="1:25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 spans="1:25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 spans="1:25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 spans="1:25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 spans="1:25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 spans="1:25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 spans="1:25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 spans="1:25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 spans="1:25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 spans="1:25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 spans="1:25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 spans="1:25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 spans="1:25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 spans="1:25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 spans="1:25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 spans="1:25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 spans="1:25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 spans="1:25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 spans="1:25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 spans="1:25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 spans="1:25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 spans="1:25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 spans="1:25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 spans="1:25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 spans="1:25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 spans="1:25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 spans="1:25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 spans="1:25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 spans="1:25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 spans="1:25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 spans="1:25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 spans="1:25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 spans="1:25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 spans="1:25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 spans="1:25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 spans="1:25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 spans="1:25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 spans="1:25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 spans="1:25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 spans="1:25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 spans="1:25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 spans="1:25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 spans="1:25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 spans="1:25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 spans="1:25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 spans="1:25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 spans="1:25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 spans="1:25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 spans="1:25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 spans="1:25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 spans="1:25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 spans="1:25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 spans="1:25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 spans="1:25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 spans="1:25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 spans="1:25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 spans="1:25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 spans="1:25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 spans="1:25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 spans="1:25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 spans="1:25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 spans="1:25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 spans="1:25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 spans="1:25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 spans="1:25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 spans="1:25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 spans="1:25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 spans="1:25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 spans="1:25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 spans="1:25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 spans="1:25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 spans="1:25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 spans="1:25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 spans="1:25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 spans="1:25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 spans="1:25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 spans="1:25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 spans="1:25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 spans="1:25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 spans="1:25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 spans="1:25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 spans="1:25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 spans="1:25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 spans="1:25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 spans="1:25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 spans="1:25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 spans="1:25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 spans="1:25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 spans="1:25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 spans="1:25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 spans="1:25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 spans="1:25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 spans="1:25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 spans="1:25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 spans="1:25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 spans="1:25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 spans="1:25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 spans="1:25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 spans="1:25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 spans="1:25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 spans="1:25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 spans="1:25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 spans="1:25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 spans="1:25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 spans="1:25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 spans="1:25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 spans="1:25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 spans="1:25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 spans="1:25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 spans="1:25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 spans="1:25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 spans="1:25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 spans="1:25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 spans="1:25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 spans="1:25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 spans="1:25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 spans="1:25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 spans="1:25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 spans="1:25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 spans="1:25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 spans="1:25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 spans="1:25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 spans="1:25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 spans="1:25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 spans="1:25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 spans="1:25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 spans="1:25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 spans="1:25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 spans="1:25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 spans="1:25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 spans="1:25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 spans="1:25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 spans="1:25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 spans="1:25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 spans="1:25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 spans="1:25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 spans="1:25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 spans="1:25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 spans="1:25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 spans="1:25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 spans="1:25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 spans="1:25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 spans="1:25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 spans="1:25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 spans="1:25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 spans="1:25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 spans="1:25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 spans="1:25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 spans="1:25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 spans="1:25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 spans="1:25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 spans="1:25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 spans="1:25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 spans="1:25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 spans="1:25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 spans="1:25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 spans="1:25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 spans="1:25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 spans="1:25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 spans="1:25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 spans="1:25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 spans="1:25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 spans="1:25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 spans="1:25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 spans="1:25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 spans="1:25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 spans="1:25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 spans="1:25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 spans="1:25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 spans="1:25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 spans="1:25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 spans="1:25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 spans="1:25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 spans="1:25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 spans="1:25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 spans="1:25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 spans="1:25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 spans="1:25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 spans="1:25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 spans="1:25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 spans="1:25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 spans="1:25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 spans="1:25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 spans="1:25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 spans="1:25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 spans="1:25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 spans="1:25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 spans="1:25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 spans="1:25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 spans="1:25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 spans="1:25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 spans="1:25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 spans="1:25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 spans="1:25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 spans="1:25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 spans="1:25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 spans="1:25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 spans="1:25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 spans="1:25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 spans="1:25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 spans="1:25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 spans="1:25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 spans="1:25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 spans="1:25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 spans="1:25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 spans="1:25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 spans="1:25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 spans="1:25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 spans="1:25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 spans="1:25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 spans="1:25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 spans="1:25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 spans="1:25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 spans="1:25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 spans="1:25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 spans="1:25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 spans="1:25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 spans="1:25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 spans="1:25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 spans="1:25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 spans="1:25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 spans="1:25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 spans="1:25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 spans="1:25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 spans="1:25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 spans="1:25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 spans="1:25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 spans="1:25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 spans="1:25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 spans="1:25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 spans="1:25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 spans="1:25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 spans="1:25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 spans="1:25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 spans="1:25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 spans="1:25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 spans="1:25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 spans="1:25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 spans="1:25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 spans="1:25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 spans="1:25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 spans="1:25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 spans="1:25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 spans="1:25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 spans="1:25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 spans="1:25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 spans="1:25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 spans="1:25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 spans="1:25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 spans="1:25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 spans="1:25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 spans="1:25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 spans="1:25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 spans="1:25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 spans="1:25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 spans="1:25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 spans="1:25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 spans="1:25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 spans="1:25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 spans="1:25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 spans="1:25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 spans="1:25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 spans="1:25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 spans="1:25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 spans="1:25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 spans="1:25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 spans="1:25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 spans="1:25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 spans="1:25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 spans="1:25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 spans="1:25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 spans="1:25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 spans="1:25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 spans="1:25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 spans="1:25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 spans="1:25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 spans="1:25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 spans="1:25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 spans="1:25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 spans="1:25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 spans="1:25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 spans="1:25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 spans="1:25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 spans="1:25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 spans="1:25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 spans="1:25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 spans="1:25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 spans="1:25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 spans="1:25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 spans="1:25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 spans="1:25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 spans="1:25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 spans="1:25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 spans="1:25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 spans="1:25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 spans="1:25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 spans="1:25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 spans="1:25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 spans="1:25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 spans="1:25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 spans="1:25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 spans="1:25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 spans="1:25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 spans="1:25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 spans="1:25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 spans="1:25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 spans="1:25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 spans="1:25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 spans="1:25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 spans="1:25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 spans="1:25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 spans="1:25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 spans="1:25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 spans="1:25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 spans="1:25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 spans="1:25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 spans="1:25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 spans="1:25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 spans="1:25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 spans="1:25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 spans="1:25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 spans="1:25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 spans="1:25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 spans="1:25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 spans="1:25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 spans="1:25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 spans="1:25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 spans="1:25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 spans="1:25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 spans="1:25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 spans="1:25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 spans="1:25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 spans="1:25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 spans="1:25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 spans="1:25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 spans="1:25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 spans="1:25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 spans="1:25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 spans="1:25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 spans="1:25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 spans="1:25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 spans="1:25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 spans="1:25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 spans="1:25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 spans="1:25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 spans="1:25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 spans="1:25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 spans="1:25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 spans="1:25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 spans="1:25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 spans="1:25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 spans="1:25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 spans="1:25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 spans="1:25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 spans="1:25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 spans="1:25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 spans="1:25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 spans="1:25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 spans="1:25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 spans="1:25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 spans="1:25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 spans="1:25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 spans="1:25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 spans="1:25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 spans="1:25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 spans="1:25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 spans="1:25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 spans="1:25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 spans="1:25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 spans="1:25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 spans="1:25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 spans="1:25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 spans="1:25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 spans="1:25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 spans="1:25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 spans="1:25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 spans="1:25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 spans="1:25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 spans="1:25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 spans="1:25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 spans="1:25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 spans="1:25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 spans="1:25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 spans="1:25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 spans="1:25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 spans="1:25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 spans="1:25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 spans="1:25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 spans="1:25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 spans="1:25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 spans="1:25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 spans="1:25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 spans="1:25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 spans="1:25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 spans="1:25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 spans="1:25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 spans="1:25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 spans="1:25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 spans="1:25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 spans="1:25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 spans="1:25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 spans="1:25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 spans="1:25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 spans="1:25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 spans="1:25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  <row r="916" spans="1:25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</row>
    <row r="917" spans="1:25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</row>
    <row r="918" spans="1:25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</row>
    <row r="919" spans="1:25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</row>
    <row r="920" spans="1:25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</row>
    <row r="921" spans="1:25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</row>
    <row r="922" spans="1:25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</row>
    <row r="923" spans="1:25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</row>
    <row r="924" spans="1:25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</row>
    <row r="925" spans="1:25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</row>
    <row r="926" spans="1:25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</row>
    <row r="927" spans="1:25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</row>
    <row r="928" spans="1:25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</row>
    <row r="929" spans="1:25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</row>
    <row r="930" spans="1:25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</row>
    <row r="931" spans="1:25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</row>
    <row r="932" spans="1:25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</row>
    <row r="933" spans="1:25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</row>
    <row r="934" spans="1:25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</row>
    <row r="935" spans="1:25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</row>
    <row r="936" spans="1:25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</row>
    <row r="937" spans="1:25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</row>
    <row r="938" spans="1:25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</row>
    <row r="939" spans="1:25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</row>
    <row r="940" spans="1:25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</row>
    <row r="941" spans="1:25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</row>
    <row r="942" spans="1:25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</row>
    <row r="943" spans="1:25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</row>
    <row r="944" spans="1:25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</row>
    <row r="945" spans="1:25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</row>
    <row r="946" spans="1:25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</row>
    <row r="947" spans="1:25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</row>
    <row r="948" spans="1:25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</row>
    <row r="949" spans="1:25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</row>
    <row r="950" spans="1:25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</row>
    <row r="951" spans="1:25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</row>
    <row r="952" spans="1:25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</row>
    <row r="953" spans="1:25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</row>
    <row r="954" spans="1:25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</row>
    <row r="955" spans="1:25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</row>
    <row r="956" spans="1:25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</row>
    <row r="957" spans="1:25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</row>
    <row r="958" spans="1:25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</row>
    <row r="959" spans="1:25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</row>
    <row r="960" spans="1:25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</row>
    <row r="961" spans="1:25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</row>
    <row r="962" spans="1:25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</row>
    <row r="963" spans="1:25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</row>
    <row r="964" spans="1:25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</row>
    <row r="965" spans="1:25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</row>
    <row r="966" spans="1:25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</row>
    <row r="967" spans="1:25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</row>
    <row r="968" spans="1:25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</row>
    <row r="969" spans="1:25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</row>
    <row r="970" spans="1:25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</row>
    <row r="971" spans="1:25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</row>
    <row r="972" spans="1:25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</row>
    <row r="973" spans="1:25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</row>
    <row r="974" spans="1:25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</row>
    <row r="975" spans="1:25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</row>
    <row r="976" spans="1:25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</row>
    <row r="977" spans="1:25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</row>
    <row r="978" spans="1:25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</row>
    <row r="979" spans="1:25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</row>
    <row r="980" spans="1:25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</row>
    <row r="981" spans="1:25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</row>
    <row r="982" spans="1:25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</row>
    <row r="983" spans="1:25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</row>
    <row r="984" spans="1:25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</row>
    <row r="985" spans="1:25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</row>
    <row r="986" spans="1:25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</row>
    <row r="987" spans="1:25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</row>
    <row r="988" spans="1:25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</row>
    <row r="989" spans="1:25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</row>
    <row r="990" spans="1:25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</row>
    <row r="991" spans="1:25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</row>
    <row r="992" spans="1:25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</row>
    <row r="993" spans="1:25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</row>
    <row r="994" spans="1:25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</row>
    <row r="995" spans="1:25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</row>
  </sheetData>
  <dataConsolidate/>
  <dataValidations count="4">
    <dataValidation type="list" allowBlank="1" showInputMessage="1" showErrorMessage="1" sqref="C2:C42">
      <formula1>state</formula1>
    </dataValidation>
    <dataValidation type="list" allowBlank="1" showInputMessage="1" showErrorMessage="1" sqref="F2:F42">
      <formula1>walnutcultivar</formula1>
    </dataValidation>
    <dataValidation type="list" allowBlank="1" showInputMessage="1" showErrorMessage="1" sqref="B2:B42">
      <formula1>entrant</formula1>
    </dataValidation>
    <dataValidation type="list" allowBlank="1" showInputMessage="1" showErrorMessage="1" sqref="E1:E42">
      <formula1>kind</formula1>
    </dataValidation>
  </dataValidations>
  <pageMargins left="0.28999999999999998" right="0.25" top="0.75" bottom="0.5" header="0.49" footer="0.5"/>
  <pageSetup scale="72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995"/>
  <sheetViews>
    <sheetView zoomScale="70" zoomScaleNormal="100" zoomScaleSheetLayoutView="75" workbookViewId="0">
      <pane xSplit="3" ySplit="1" topLeftCell="V2" activePane="bottomRight" state="frozen"/>
      <selection pane="topRight" activeCell="E1" sqref="E1"/>
      <selection pane="bottomLeft" activeCell="A5" sqref="A5"/>
      <selection pane="bottomRight" activeCell="D2" sqref="D2"/>
    </sheetView>
  </sheetViews>
  <sheetFormatPr defaultRowHeight="15" x14ac:dyDescent="0.2"/>
  <cols>
    <col min="1" max="1" width="6.77734375" customWidth="1"/>
    <col min="2" max="2" width="15" customWidth="1"/>
    <col min="3" max="3" width="6.77734375" customWidth="1"/>
    <col min="4" max="4" width="9.5546875" customWidth="1"/>
    <col min="6" max="6" width="12.33203125" customWidth="1"/>
    <col min="7" max="7" width="13.21875" style="2" customWidth="1"/>
    <col min="8" max="8" width="10.21875" customWidth="1"/>
    <col min="9" max="9" width="9.6640625" style="2" customWidth="1"/>
    <col min="10" max="10" width="8.77734375" style="2" customWidth="1"/>
    <col min="11" max="11" width="14.44140625" style="2" customWidth="1"/>
    <col min="12" max="12" width="8.21875" customWidth="1"/>
    <col min="13" max="13" width="10" style="2" customWidth="1"/>
    <col min="14" max="14" width="11.109375" customWidth="1"/>
    <col min="15" max="15" width="14.33203125" customWidth="1"/>
    <col min="16" max="16" width="11" style="2" customWidth="1"/>
    <col min="17" max="17" width="8.88671875" style="2"/>
    <col min="18" max="19" width="8.6640625" customWidth="1"/>
    <col min="20" max="20" width="9.88671875" customWidth="1"/>
    <col min="21" max="21" width="12" style="2" customWidth="1"/>
    <col min="22" max="22" width="7.21875" customWidth="1"/>
    <col min="24" max="24" width="9" customWidth="1"/>
    <col min="25" max="25" width="7.77734375" style="2" customWidth="1"/>
    <col min="26" max="26" width="7.21875" style="2" customWidth="1"/>
    <col min="27" max="27" width="10.33203125" style="2" customWidth="1"/>
    <col min="28" max="28" width="10" customWidth="1"/>
    <col min="29" max="29" width="10" style="2" customWidth="1"/>
    <col min="31" max="31" width="7.21875" customWidth="1"/>
    <col min="36" max="36" width="32.109375" style="194" customWidth="1"/>
  </cols>
  <sheetData>
    <row r="1" spans="1:36" ht="74.25" customHeight="1" x14ac:dyDescent="0.2">
      <c r="A1" s="6"/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6</v>
      </c>
      <c r="H1" s="6" t="s">
        <v>7</v>
      </c>
      <c r="I1" s="39" t="s">
        <v>33</v>
      </c>
      <c r="J1" s="6" t="s">
        <v>8</v>
      </c>
      <c r="K1" s="39" t="s">
        <v>34</v>
      </c>
      <c r="L1" s="6" t="s">
        <v>9</v>
      </c>
      <c r="M1" s="6" t="s">
        <v>10</v>
      </c>
      <c r="N1" s="6" t="s">
        <v>11</v>
      </c>
      <c r="O1" s="6" t="s">
        <v>5</v>
      </c>
      <c r="P1" s="6" t="s">
        <v>19</v>
      </c>
      <c r="Q1" s="6" t="s">
        <v>20</v>
      </c>
      <c r="R1" s="6" t="s">
        <v>18</v>
      </c>
      <c r="S1" s="6" t="s">
        <v>21</v>
      </c>
      <c r="T1" s="6" t="s">
        <v>22</v>
      </c>
      <c r="U1" s="39" t="s">
        <v>29</v>
      </c>
      <c r="V1" s="6" t="s">
        <v>12</v>
      </c>
      <c r="W1" s="6" t="s">
        <v>13</v>
      </c>
      <c r="X1" s="6" t="s">
        <v>23</v>
      </c>
      <c r="Y1" s="39" t="s">
        <v>32</v>
      </c>
      <c r="Z1" s="39" t="s">
        <v>30</v>
      </c>
      <c r="AA1" s="6" t="s">
        <v>24</v>
      </c>
      <c r="AB1" s="6" t="s">
        <v>14</v>
      </c>
      <c r="AC1" s="39" t="s">
        <v>31</v>
      </c>
      <c r="AD1" s="6" t="s">
        <v>15</v>
      </c>
      <c r="AE1" s="6" t="s">
        <v>16</v>
      </c>
      <c r="AF1" s="172" t="s">
        <v>17</v>
      </c>
      <c r="AG1" s="45" t="s">
        <v>40</v>
      </c>
      <c r="AH1" s="48" t="s">
        <v>44</v>
      </c>
      <c r="AI1" s="48" t="s">
        <v>45</v>
      </c>
      <c r="AJ1" s="106" t="s">
        <v>72</v>
      </c>
    </row>
    <row r="2" spans="1:36" s="187" customFormat="1" ht="60" x14ac:dyDescent="0.2">
      <c r="A2" s="86"/>
      <c r="B2" s="186" t="s">
        <v>55</v>
      </c>
      <c r="C2" s="87" t="s">
        <v>25</v>
      </c>
      <c r="D2" s="88" t="s">
        <v>69</v>
      </c>
      <c r="E2" s="89" t="s">
        <v>67</v>
      </c>
      <c r="F2" s="90" t="s">
        <v>66</v>
      </c>
      <c r="G2" s="91">
        <v>0</v>
      </c>
      <c r="H2" s="92">
        <f t="shared" ref="H2:H3" si="0">IF(G2=0,1,IF(G2&lt;2.4,2,3))</f>
        <v>1</v>
      </c>
      <c r="I2" s="91">
        <v>1</v>
      </c>
      <c r="J2" s="91">
        <v>5</v>
      </c>
      <c r="K2" s="91">
        <v>5</v>
      </c>
      <c r="L2" s="92">
        <f t="shared" ref="L2:L3" si="1">IF(J2&lt;0.2,0,IF(J2/K2=1,1,IF(J2/K2&gt;0.77,2,3)))</f>
        <v>1</v>
      </c>
      <c r="M2" s="91">
        <v>38.9</v>
      </c>
      <c r="N2" s="93">
        <f t="shared" ref="N2:N3" si="2">IF(M2&lt;1,0,M2/J2)</f>
        <v>7.7799999999999994</v>
      </c>
      <c r="O2" s="86">
        <f t="shared" ref="O2:O3" si="3">IF(N2&gt;19.9,1,IF(N2&gt;14.91,2,3))</f>
        <v>3</v>
      </c>
      <c r="P2" s="94">
        <v>5.6</v>
      </c>
      <c r="Q2" s="94">
        <v>10.9</v>
      </c>
      <c r="R2" s="95">
        <f t="shared" ref="R2:R3" si="4">Q2+P2</f>
        <v>16.5</v>
      </c>
      <c r="S2" s="96">
        <f t="shared" ref="S2:S3" si="5">IF(R2&lt;1,0,P2/R2)</f>
        <v>0.33939393939393936</v>
      </c>
      <c r="T2" s="97">
        <f t="shared" ref="T2:T3" si="6">IF(S2&gt;0.891,1,IF(S2&gt;0.591,2,3))</f>
        <v>3</v>
      </c>
      <c r="U2" s="91">
        <v>13</v>
      </c>
      <c r="V2" s="97">
        <f t="shared" ref="V2:V3" si="7">IF(U2&lt;1,3,IF(U2/(J2*4)&gt;0.949,1,IF(U2/(J2*4)&gt;0.599,2,3)))</f>
        <v>2</v>
      </c>
      <c r="W2" s="95">
        <f t="shared" ref="W2:W3" si="8">IF(J2&lt;2,0,R2/J2)</f>
        <v>3.3</v>
      </c>
      <c r="X2" s="97">
        <f t="shared" ref="X2:X3" si="9">IF(W2&gt;4.9,1,IF(W2&gt;3.9,2,3))</f>
        <v>3</v>
      </c>
      <c r="Y2" s="94">
        <v>1</v>
      </c>
      <c r="Z2" s="98">
        <v>1</v>
      </c>
      <c r="AA2" s="99">
        <v>13</v>
      </c>
      <c r="AB2" s="100">
        <f t="shared" ref="AB2:AB3" si="10">IF(J2&lt;2,0,IF(AA2/(J2*4)&gt;0.949,1,IF(AA2/(J2*4)&gt;0.749,2,3)))</f>
        <v>3</v>
      </c>
      <c r="AC2" s="98">
        <v>1</v>
      </c>
      <c r="AD2" s="101">
        <f t="shared" ref="AD2:AD3" si="11">IF(M2&lt;1,0,R2/M2)</f>
        <v>0.42416452442159386</v>
      </c>
      <c r="AE2" s="100">
        <f t="shared" ref="AE2:AE3" si="12">IF(AC2&lt;1,0,AC2+AB2+Z2+Y2+X2+V2+T2+O2+L2+I2+H2)</f>
        <v>20</v>
      </c>
      <c r="AF2" s="102">
        <f t="shared" ref="AF2:AF3" si="13">IF(AE2&lt;1,0,AD2/AE2*10000)</f>
        <v>212.08226221079693</v>
      </c>
      <c r="AG2" s="176">
        <v>25.1</v>
      </c>
      <c r="AH2" s="179">
        <f>P2+Q2+AG2</f>
        <v>41.6</v>
      </c>
      <c r="AI2" s="179">
        <f>M2</f>
        <v>38.9</v>
      </c>
      <c r="AJ2" s="175" t="s">
        <v>68</v>
      </c>
    </row>
    <row r="3" spans="1:36" s="187" customFormat="1" ht="75" x14ac:dyDescent="0.2">
      <c r="A3" s="86"/>
      <c r="B3" s="291" t="s">
        <v>55</v>
      </c>
      <c r="C3" s="87" t="s">
        <v>25</v>
      </c>
      <c r="D3" s="126" t="s">
        <v>87</v>
      </c>
      <c r="E3" s="89" t="s">
        <v>88</v>
      </c>
      <c r="F3" s="122" t="s">
        <v>89</v>
      </c>
      <c r="G3" s="91">
        <v>0</v>
      </c>
      <c r="H3" s="92">
        <f t="shared" si="0"/>
        <v>1</v>
      </c>
      <c r="I3" s="91">
        <v>1</v>
      </c>
      <c r="J3" s="91">
        <v>5</v>
      </c>
      <c r="K3" s="91">
        <v>5</v>
      </c>
      <c r="L3" s="92">
        <f t="shared" si="1"/>
        <v>1</v>
      </c>
      <c r="M3" s="91">
        <v>37.6</v>
      </c>
      <c r="N3" s="93">
        <f t="shared" si="2"/>
        <v>7.5200000000000005</v>
      </c>
      <c r="O3" s="86">
        <f t="shared" si="3"/>
        <v>3</v>
      </c>
      <c r="P3" s="91">
        <v>10</v>
      </c>
      <c r="Q3" s="91">
        <v>3.2</v>
      </c>
      <c r="R3" s="95">
        <f t="shared" si="4"/>
        <v>13.2</v>
      </c>
      <c r="S3" s="96">
        <f t="shared" si="5"/>
        <v>0.75757575757575757</v>
      </c>
      <c r="T3" s="97">
        <f t="shared" si="6"/>
        <v>2</v>
      </c>
      <c r="U3" s="91">
        <v>17</v>
      </c>
      <c r="V3" s="97">
        <f t="shared" si="7"/>
        <v>2</v>
      </c>
      <c r="W3" s="95">
        <f t="shared" si="8"/>
        <v>2.6399999999999997</v>
      </c>
      <c r="X3" s="97">
        <f t="shared" si="9"/>
        <v>3</v>
      </c>
      <c r="Y3" s="91">
        <v>1</v>
      </c>
      <c r="Z3" s="99">
        <v>1</v>
      </c>
      <c r="AA3" s="99">
        <v>17</v>
      </c>
      <c r="AB3" s="100">
        <f t="shared" si="10"/>
        <v>2</v>
      </c>
      <c r="AC3" s="99">
        <v>1</v>
      </c>
      <c r="AD3" s="101">
        <f t="shared" si="11"/>
        <v>0.35106382978723399</v>
      </c>
      <c r="AE3" s="100">
        <f t="shared" si="12"/>
        <v>18</v>
      </c>
      <c r="AF3" s="102">
        <f t="shared" si="13"/>
        <v>195.03546099290776</v>
      </c>
      <c r="AG3" s="176">
        <v>23.9</v>
      </c>
      <c r="AH3" s="179">
        <f t="shared" ref="AH3" si="14">P3+Q3+AG3</f>
        <v>37.099999999999994</v>
      </c>
      <c r="AI3" s="179">
        <f t="shared" ref="AI3" si="15">M3</f>
        <v>37.6</v>
      </c>
      <c r="AJ3" s="175" t="s">
        <v>90</v>
      </c>
    </row>
    <row r="4" spans="1:36" s="191" customFormat="1" x14ac:dyDescent="0.2">
      <c r="A4" s="49"/>
      <c r="B4" s="290"/>
      <c r="C4" s="51"/>
      <c r="D4" s="192"/>
      <c r="E4" s="55"/>
      <c r="F4" s="52"/>
      <c r="G4" s="52"/>
      <c r="H4" s="53"/>
      <c r="I4" s="52"/>
      <c r="J4" s="52"/>
      <c r="K4" s="52"/>
      <c r="L4" s="53"/>
      <c r="M4" s="52"/>
      <c r="N4" s="54"/>
      <c r="O4" s="49"/>
      <c r="P4" s="52"/>
      <c r="Q4" s="52"/>
      <c r="R4" s="56"/>
      <c r="S4" s="57"/>
      <c r="T4" s="58"/>
      <c r="U4" s="52"/>
      <c r="V4" s="58"/>
      <c r="W4" s="56"/>
      <c r="X4" s="58"/>
      <c r="Y4" s="52"/>
      <c r="Z4" s="59"/>
      <c r="AA4" s="59"/>
      <c r="AB4" s="60"/>
      <c r="AC4" s="59"/>
      <c r="AD4" s="61"/>
      <c r="AE4" s="60"/>
      <c r="AF4" s="62"/>
      <c r="AG4" s="188"/>
      <c r="AH4" s="189"/>
      <c r="AI4" s="189"/>
      <c r="AJ4" s="190"/>
    </row>
    <row r="5" spans="1:36" s="287" customFormat="1" x14ac:dyDescent="0.2">
      <c r="A5" s="255"/>
      <c r="C5" s="272"/>
      <c r="D5" s="284"/>
      <c r="E5" s="278"/>
      <c r="F5" s="275"/>
      <c r="G5" s="275"/>
      <c r="H5" s="276"/>
      <c r="I5" s="275"/>
      <c r="J5" s="275"/>
      <c r="K5" s="275"/>
      <c r="L5" s="276"/>
      <c r="M5" s="275"/>
      <c r="N5" s="277"/>
      <c r="O5" s="255"/>
      <c r="P5" s="278"/>
      <c r="Q5" s="278"/>
      <c r="R5" s="279"/>
      <c r="S5" s="280"/>
      <c r="T5" s="281"/>
      <c r="U5" s="275"/>
      <c r="V5" s="281"/>
      <c r="W5" s="279"/>
      <c r="X5" s="281"/>
      <c r="Y5" s="278"/>
      <c r="Z5" s="278"/>
      <c r="AA5" s="275"/>
      <c r="AB5" s="281"/>
      <c r="AC5" s="278"/>
      <c r="AD5" s="282"/>
      <c r="AE5" s="281"/>
      <c r="AF5" s="279"/>
      <c r="AG5" s="241"/>
      <c r="AH5" s="242"/>
      <c r="AI5" s="242"/>
      <c r="AJ5" s="243"/>
    </row>
    <row r="6" spans="1:36" s="287" customFormat="1" x14ac:dyDescent="0.2">
      <c r="A6" s="255"/>
      <c r="B6" s="288"/>
      <c r="C6" s="272"/>
      <c r="D6" s="273"/>
      <c r="E6" s="274"/>
      <c r="F6" s="275"/>
      <c r="G6" s="275"/>
      <c r="H6" s="276"/>
      <c r="I6" s="275"/>
      <c r="J6" s="275"/>
      <c r="K6" s="275"/>
      <c r="L6" s="276"/>
      <c r="M6" s="275"/>
      <c r="N6" s="277"/>
      <c r="O6" s="255"/>
      <c r="P6" s="278"/>
      <c r="Q6" s="275"/>
      <c r="R6" s="279"/>
      <c r="S6" s="280"/>
      <c r="T6" s="281"/>
      <c r="U6" s="275"/>
      <c r="V6" s="281"/>
      <c r="W6" s="279"/>
      <c r="X6" s="281"/>
      <c r="Y6" s="275"/>
      <c r="Z6" s="275"/>
      <c r="AA6" s="275"/>
      <c r="AB6" s="281"/>
      <c r="AC6" s="275"/>
      <c r="AD6" s="282"/>
      <c r="AE6" s="281"/>
      <c r="AF6" s="279"/>
      <c r="AG6" s="241"/>
      <c r="AH6" s="242"/>
      <c r="AI6" s="242"/>
      <c r="AJ6" s="243"/>
    </row>
    <row r="7" spans="1:36" s="287" customFormat="1" x14ac:dyDescent="0.2">
      <c r="A7" s="255"/>
      <c r="C7" s="272"/>
      <c r="D7" s="273"/>
      <c r="E7" s="274"/>
      <c r="F7" s="275"/>
      <c r="G7" s="275"/>
      <c r="H7" s="276"/>
      <c r="I7" s="275"/>
      <c r="J7" s="275"/>
      <c r="K7" s="275"/>
      <c r="L7" s="276"/>
      <c r="M7" s="275"/>
      <c r="N7" s="277"/>
      <c r="O7" s="255"/>
      <c r="P7" s="275"/>
      <c r="Q7" s="275"/>
      <c r="R7" s="279"/>
      <c r="S7" s="280"/>
      <c r="T7" s="281"/>
      <c r="U7" s="275"/>
      <c r="V7" s="281"/>
      <c r="W7" s="279"/>
      <c r="X7" s="281"/>
      <c r="Y7" s="275"/>
      <c r="Z7" s="275"/>
      <c r="AA7" s="275"/>
      <c r="AB7" s="281"/>
      <c r="AC7" s="275"/>
      <c r="AD7" s="282"/>
      <c r="AE7" s="281"/>
      <c r="AF7" s="279"/>
      <c r="AG7" s="241"/>
      <c r="AH7" s="242"/>
      <c r="AI7" s="242"/>
      <c r="AJ7" s="243"/>
    </row>
    <row r="8" spans="1:36" s="287" customFormat="1" x14ac:dyDescent="0.2">
      <c r="A8" s="255"/>
      <c r="B8" s="288"/>
      <c r="C8" s="272"/>
      <c r="D8" s="273"/>
      <c r="E8" s="274"/>
      <c r="F8" s="275"/>
      <c r="G8" s="275"/>
      <c r="H8" s="276"/>
      <c r="I8" s="275"/>
      <c r="J8" s="275"/>
      <c r="K8" s="275"/>
      <c r="L8" s="276"/>
      <c r="M8" s="275"/>
      <c r="N8" s="277"/>
      <c r="O8" s="255"/>
      <c r="P8" s="275"/>
      <c r="Q8" s="278"/>
      <c r="R8" s="279"/>
      <c r="S8" s="280"/>
      <c r="T8" s="281"/>
      <c r="U8" s="275"/>
      <c r="V8" s="281"/>
      <c r="W8" s="279"/>
      <c r="X8" s="281"/>
      <c r="Y8" s="275"/>
      <c r="Z8" s="275"/>
      <c r="AA8" s="275"/>
      <c r="AB8" s="281"/>
      <c r="AC8" s="275"/>
      <c r="AD8" s="282"/>
      <c r="AE8" s="281"/>
      <c r="AF8" s="279"/>
      <c r="AG8" s="241"/>
      <c r="AH8" s="242"/>
      <c r="AI8" s="242"/>
      <c r="AJ8" s="243"/>
    </row>
    <row r="9" spans="1:36" s="287" customFormat="1" x14ac:dyDescent="0.2">
      <c r="A9" s="255"/>
      <c r="C9" s="272"/>
      <c r="D9" s="273"/>
      <c r="E9" s="274"/>
      <c r="F9" s="275"/>
      <c r="G9" s="275"/>
      <c r="H9" s="276"/>
      <c r="I9" s="275"/>
      <c r="J9" s="275"/>
      <c r="K9" s="275"/>
      <c r="L9" s="276"/>
      <c r="M9" s="275"/>
      <c r="N9" s="277"/>
      <c r="O9" s="255"/>
      <c r="P9" s="278"/>
      <c r="Q9" s="275"/>
      <c r="R9" s="279"/>
      <c r="S9" s="280"/>
      <c r="T9" s="281"/>
      <c r="U9" s="275"/>
      <c r="V9" s="281"/>
      <c r="W9" s="279"/>
      <c r="X9" s="281"/>
      <c r="Y9" s="275"/>
      <c r="Z9" s="275"/>
      <c r="AA9" s="275"/>
      <c r="AB9" s="281"/>
      <c r="AC9" s="275"/>
      <c r="AD9" s="282"/>
      <c r="AE9" s="281"/>
      <c r="AF9" s="279"/>
      <c r="AG9" s="241"/>
      <c r="AH9" s="242"/>
      <c r="AI9" s="242"/>
      <c r="AJ9" s="243"/>
    </row>
    <row r="10" spans="1:36" s="287" customFormat="1" x14ac:dyDescent="0.2">
      <c r="A10" s="255"/>
      <c r="C10" s="272"/>
      <c r="D10" s="273"/>
      <c r="E10" s="274"/>
      <c r="F10" s="275"/>
      <c r="G10" s="275"/>
      <c r="H10" s="276"/>
      <c r="I10" s="275"/>
      <c r="J10" s="275"/>
      <c r="K10" s="275"/>
      <c r="L10" s="276"/>
      <c r="M10" s="275"/>
      <c r="N10" s="277"/>
      <c r="O10" s="255"/>
      <c r="P10" s="278"/>
      <c r="Q10" s="275"/>
      <c r="R10" s="279"/>
      <c r="S10" s="280"/>
      <c r="T10" s="281"/>
      <c r="U10" s="275"/>
      <c r="V10" s="281"/>
      <c r="W10" s="279"/>
      <c r="X10" s="281"/>
      <c r="Y10" s="275"/>
      <c r="Z10" s="275"/>
      <c r="AA10" s="275"/>
      <c r="AB10" s="281"/>
      <c r="AC10" s="275"/>
      <c r="AD10" s="282"/>
      <c r="AE10" s="281"/>
      <c r="AF10" s="279"/>
      <c r="AG10" s="241"/>
      <c r="AH10" s="242"/>
      <c r="AI10" s="242"/>
      <c r="AJ10" s="243"/>
    </row>
    <row r="11" spans="1:36" s="287" customFormat="1" x14ac:dyDescent="0.2">
      <c r="A11" s="255"/>
      <c r="C11" s="272"/>
      <c r="D11" s="273"/>
      <c r="E11" s="274"/>
      <c r="F11" s="275"/>
      <c r="G11" s="275"/>
      <c r="H11" s="276"/>
      <c r="I11" s="275"/>
      <c r="J11" s="275"/>
      <c r="K11" s="275"/>
      <c r="L11" s="276"/>
      <c r="M11" s="275"/>
      <c r="N11" s="277"/>
      <c r="O11" s="255"/>
      <c r="P11" s="275"/>
      <c r="Q11" s="278"/>
      <c r="R11" s="279"/>
      <c r="S11" s="280"/>
      <c r="T11" s="281"/>
      <c r="U11" s="275"/>
      <c r="V11" s="281"/>
      <c r="W11" s="279"/>
      <c r="X11" s="281"/>
      <c r="Y11" s="275"/>
      <c r="Z11" s="275"/>
      <c r="AA11" s="275"/>
      <c r="AB11" s="281"/>
      <c r="AC11" s="275"/>
      <c r="AD11" s="282"/>
      <c r="AE11" s="281"/>
      <c r="AF11" s="279"/>
      <c r="AG11" s="241"/>
      <c r="AH11" s="242"/>
      <c r="AI11" s="242"/>
      <c r="AJ11" s="243"/>
    </row>
    <row r="12" spans="1:36" s="287" customFormat="1" x14ac:dyDescent="0.2">
      <c r="A12" s="255"/>
      <c r="C12" s="272"/>
      <c r="D12" s="273"/>
      <c r="E12" s="274"/>
      <c r="F12" s="275"/>
      <c r="G12" s="275"/>
      <c r="H12" s="276"/>
      <c r="I12" s="275"/>
      <c r="J12" s="275"/>
      <c r="K12" s="275"/>
      <c r="L12" s="276"/>
      <c r="M12" s="275"/>
      <c r="N12" s="277"/>
      <c r="O12" s="255"/>
      <c r="P12" s="275"/>
      <c r="Q12" s="275"/>
      <c r="R12" s="279"/>
      <c r="S12" s="280"/>
      <c r="T12" s="281"/>
      <c r="U12" s="275"/>
      <c r="V12" s="281"/>
      <c r="W12" s="279"/>
      <c r="X12" s="281"/>
      <c r="Y12" s="275"/>
      <c r="Z12" s="275"/>
      <c r="AA12" s="275"/>
      <c r="AB12" s="281"/>
      <c r="AC12" s="275"/>
      <c r="AD12" s="282"/>
      <c r="AE12" s="281"/>
      <c r="AF12" s="279"/>
      <c r="AG12" s="241"/>
      <c r="AH12" s="242"/>
      <c r="AI12" s="242"/>
      <c r="AJ12" s="243"/>
    </row>
    <row r="13" spans="1:36" s="287" customFormat="1" x14ac:dyDescent="0.2">
      <c r="A13" s="255"/>
      <c r="C13" s="272"/>
      <c r="D13" s="273"/>
      <c r="E13" s="274"/>
      <c r="F13" s="275"/>
      <c r="G13" s="275"/>
      <c r="H13" s="276"/>
      <c r="I13" s="275"/>
      <c r="J13" s="275"/>
      <c r="K13" s="275"/>
      <c r="L13" s="276"/>
      <c r="M13" s="275"/>
      <c r="N13" s="277"/>
      <c r="O13" s="255"/>
      <c r="P13" s="278"/>
      <c r="Q13" s="275"/>
      <c r="R13" s="279"/>
      <c r="S13" s="280"/>
      <c r="T13" s="281"/>
      <c r="U13" s="275"/>
      <c r="V13" s="281"/>
      <c r="W13" s="279"/>
      <c r="X13" s="281"/>
      <c r="Y13" s="275"/>
      <c r="Z13" s="275"/>
      <c r="AA13" s="275"/>
      <c r="AB13" s="281"/>
      <c r="AC13" s="275"/>
      <c r="AD13" s="282"/>
      <c r="AE13" s="281"/>
      <c r="AF13" s="279"/>
      <c r="AG13" s="241"/>
      <c r="AH13" s="242"/>
      <c r="AI13" s="242"/>
      <c r="AJ13" s="243"/>
    </row>
    <row r="14" spans="1:36" s="287" customFormat="1" x14ac:dyDescent="0.2">
      <c r="A14" s="255"/>
      <c r="C14" s="272"/>
      <c r="D14" s="284"/>
      <c r="E14" s="274"/>
      <c r="F14" s="275"/>
      <c r="G14" s="275"/>
      <c r="H14" s="276"/>
      <c r="I14" s="275"/>
      <c r="J14" s="275"/>
      <c r="K14" s="275"/>
      <c r="L14" s="276"/>
      <c r="M14" s="275"/>
      <c r="N14" s="277"/>
      <c r="O14" s="255"/>
      <c r="P14" s="278"/>
      <c r="Q14" s="278"/>
      <c r="R14" s="279"/>
      <c r="S14" s="280"/>
      <c r="T14" s="281"/>
      <c r="U14" s="275"/>
      <c r="V14" s="281"/>
      <c r="W14" s="279"/>
      <c r="X14" s="281"/>
      <c r="Y14" s="278"/>
      <c r="Z14" s="278"/>
      <c r="AA14" s="275"/>
      <c r="AB14" s="281"/>
      <c r="AC14" s="278"/>
      <c r="AD14" s="282"/>
      <c r="AE14" s="281"/>
      <c r="AF14" s="279"/>
      <c r="AG14" s="241"/>
      <c r="AH14" s="242"/>
      <c r="AI14" s="242"/>
      <c r="AJ14" s="243"/>
    </row>
    <row r="15" spans="1:36" s="287" customFormat="1" x14ac:dyDescent="0.2">
      <c r="A15" s="255"/>
      <c r="C15" s="272"/>
      <c r="D15" s="273"/>
      <c r="E15" s="274"/>
      <c r="F15" s="275"/>
      <c r="G15" s="275"/>
      <c r="H15" s="276"/>
      <c r="I15" s="275"/>
      <c r="J15" s="275"/>
      <c r="K15" s="275"/>
      <c r="L15" s="276"/>
      <c r="M15" s="275"/>
      <c r="N15" s="277"/>
      <c r="O15" s="255"/>
      <c r="P15" s="275"/>
      <c r="Q15" s="275"/>
      <c r="R15" s="279"/>
      <c r="S15" s="280"/>
      <c r="T15" s="281"/>
      <c r="U15" s="275"/>
      <c r="V15" s="281"/>
      <c r="W15" s="279"/>
      <c r="X15" s="281"/>
      <c r="Y15" s="275"/>
      <c r="Z15" s="275"/>
      <c r="AA15" s="275"/>
      <c r="AB15" s="281"/>
      <c r="AC15" s="275"/>
      <c r="AD15" s="282"/>
      <c r="AE15" s="281"/>
      <c r="AF15" s="279"/>
      <c r="AG15" s="241"/>
      <c r="AH15" s="242"/>
      <c r="AI15" s="242"/>
      <c r="AJ15" s="243"/>
    </row>
    <row r="16" spans="1:36" s="287" customFormat="1" x14ac:dyDescent="0.2">
      <c r="A16" s="255"/>
      <c r="C16" s="272"/>
      <c r="D16" s="284"/>
      <c r="E16" s="278"/>
      <c r="F16" s="275"/>
      <c r="G16" s="275"/>
      <c r="H16" s="276"/>
      <c r="I16" s="275"/>
      <c r="J16" s="275"/>
      <c r="K16" s="275"/>
      <c r="L16" s="276"/>
      <c r="M16" s="275"/>
      <c r="N16" s="277"/>
      <c r="O16" s="255"/>
      <c r="P16" s="275"/>
      <c r="Q16" s="275"/>
      <c r="R16" s="279"/>
      <c r="S16" s="280"/>
      <c r="T16" s="281"/>
      <c r="U16" s="275"/>
      <c r="V16" s="281"/>
      <c r="W16" s="279"/>
      <c r="X16" s="281"/>
      <c r="Y16" s="278"/>
      <c r="Z16" s="278"/>
      <c r="AA16" s="275"/>
      <c r="AB16" s="281"/>
      <c r="AC16" s="278"/>
      <c r="AD16" s="282"/>
      <c r="AE16" s="281"/>
      <c r="AF16" s="279"/>
      <c r="AG16" s="241"/>
      <c r="AH16" s="242"/>
      <c r="AI16" s="242"/>
      <c r="AJ16" s="243"/>
    </row>
    <row r="17" spans="1:36" s="287" customFormat="1" x14ac:dyDescent="0.2">
      <c r="A17" s="255"/>
      <c r="C17" s="272"/>
      <c r="D17" s="273"/>
      <c r="E17" s="274"/>
      <c r="F17" s="275"/>
      <c r="G17" s="275"/>
      <c r="H17" s="276"/>
      <c r="I17" s="275"/>
      <c r="J17" s="275"/>
      <c r="K17" s="275"/>
      <c r="L17" s="276"/>
      <c r="M17" s="275"/>
      <c r="N17" s="277"/>
      <c r="O17" s="255"/>
      <c r="P17" s="278"/>
      <c r="Q17" s="278"/>
      <c r="R17" s="279"/>
      <c r="S17" s="280"/>
      <c r="T17" s="281"/>
      <c r="U17" s="275"/>
      <c r="V17" s="281"/>
      <c r="W17" s="279"/>
      <c r="X17" s="281"/>
      <c r="Y17" s="275"/>
      <c r="Z17" s="275"/>
      <c r="AA17" s="275"/>
      <c r="AB17" s="281"/>
      <c r="AC17" s="275"/>
      <c r="AD17" s="282"/>
      <c r="AE17" s="281"/>
      <c r="AF17" s="279"/>
      <c r="AG17" s="241"/>
      <c r="AH17" s="242"/>
      <c r="AI17" s="242"/>
      <c r="AJ17" s="243"/>
    </row>
    <row r="18" spans="1:36" s="287" customFormat="1" x14ac:dyDescent="0.2">
      <c r="A18" s="255"/>
      <c r="C18" s="272"/>
      <c r="D18" s="273"/>
      <c r="E18" s="274"/>
      <c r="F18" s="275"/>
      <c r="G18" s="275"/>
      <c r="H18" s="276"/>
      <c r="I18" s="275"/>
      <c r="J18" s="275"/>
      <c r="K18" s="275"/>
      <c r="L18" s="276"/>
      <c r="M18" s="275"/>
      <c r="N18" s="277"/>
      <c r="O18" s="255"/>
      <c r="P18" s="278"/>
      <c r="Q18" s="275"/>
      <c r="R18" s="279"/>
      <c r="S18" s="280"/>
      <c r="T18" s="281"/>
      <c r="U18" s="275"/>
      <c r="V18" s="281"/>
      <c r="W18" s="279"/>
      <c r="X18" s="281"/>
      <c r="Y18" s="275"/>
      <c r="Z18" s="275"/>
      <c r="AA18" s="275"/>
      <c r="AB18" s="281"/>
      <c r="AC18" s="275"/>
      <c r="AD18" s="282"/>
      <c r="AE18" s="281"/>
      <c r="AF18" s="279"/>
      <c r="AG18" s="241"/>
      <c r="AH18" s="242"/>
      <c r="AI18" s="242"/>
      <c r="AJ18" s="243"/>
    </row>
    <row r="19" spans="1:36" s="287" customFormat="1" x14ac:dyDescent="0.2">
      <c r="A19" s="255"/>
      <c r="B19" s="288"/>
      <c r="C19" s="272"/>
      <c r="D19" s="289"/>
      <c r="E19" s="274"/>
      <c r="F19" s="278"/>
      <c r="G19" s="275"/>
      <c r="H19" s="276"/>
      <c r="I19" s="275"/>
      <c r="J19" s="275"/>
      <c r="K19" s="275"/>
      <c r="L19" s="276"/>
      <c r="M19" s="275"/>
      <c r="N19" s="277"/>
      <c r="O19" s="255"/>
      <c r="P19" s="275"/>
      <c r="Q19" s="275"/>
      <c r="R19" s="279"/>
      <c r="S19" s="280"/>
      <c r="T19" s="281"/>
      <c r="U19" s="275"/>
      <c r="V19" s="281"/>
      <c r="W19" s="279"/>
      <c r="X19" s="281"/>
      <c r="Y19" s="278"/>
      <c r="Z19" s="278"/>
      <c r="AA19" s="275"/>
      <c r="AB19" s="281"/>
      <c r="AC19" s="278"/>
      <c r="AD19" s="282"/>
      <c r="AE19" s="281"/>
      <c r="AF19" s="279"/>
      <c r="AG19" s="241"/>
      <c r="AH19" s="242"/>
      <c r="AI19" s="242"/>
      <c r="AJ19" s="243"/>
    </row>
    <row r="20" spans="1:36" s="216" customFormat="1" x14ac:dyDescent="0.2">
      <c r="A20" s="229"/>
      <c r="C20" s="230"/>
      <c r="D20" s="256"/>
      <c r="E20" s="236"/>
      <c r="F20" s="233"/>
      <c r="G20" s="233"/>
      <c r="H20" s="234"/>
      <c r="I20" s="233"/>
      <c r="J20" s="233"/>
      <c r="K20" s="233"/>
      <c r="L20" s="234"/>
      <c r="M20" s="233"/>
      <c r="N20" s="235"/>
      <c r="O20" s="229"/>
      <c r="P20" s="233"/>
      <c r="Q20" s="236"/>
      <c r="R20" s="237"/>
      <c r="S20" s="238"/>
      <c r="T20" s="239"/>
      <c r="U20" s="233"/>
      <c r="V20" s="239"/>
      <c r="W20" s="237"/>
      <c r="X20" s="239"/>
      <c r="Y20" s="236"/>
      <c r="Z20" s="236"/>
      <c r="AA20" s="233"/>
      <c r="AB20" s="239"/>
      <c r="AC20" s="236"/>
      <c r="AD20" s="240"/>
      <c r="AE20" s="239"/>
      <c r="AF20" s="237"/>
      <c r="AG20" s="252"/>
      <c r="AH20" s="245"/>
      <c r="AI20" s="245"/>
      <c r="AJ20" s="243"/>
    </row>
    <row r="21" spans="1:36" s="216" customFormat="1" x14ac:dyDescent="0.2">
      <c r="A21" s="229"/>
      <c r="B21" s="225"/>
      <c r="C21" s="230"/>
      <c r="D21" s="256"/>
      <c r="E21" s="232"/>
      <c r="F21" s="236"/>
      <c r="G21" s="233"/>
      <c r="H21" s="234"/>
      <c r="I21" s="233"/>
      <c r="J21" s="233"/>
      <c r="K21" s="233"/>
      <c r="L21" s="234"/>
      <c r="M21" s="233"/>
      <c r="N21" s="235"/>
      <c r="O21" s="229"/>
      <c r="P21" s="236"/>
      <c r="Q21" s="233"/>
      <c r="R21" s="237"/>
      <c r="S21" s="238"/>
      <c r="T21" s="239"/>
      <c r="U21" s="233"/>
      <c r="V21" s="239"/>
      <c r="W21" s="237"/>
      <c r="X21" s="239"/>
      <c r="Y21" s="236"/>
      <c r="Z21" s="236"/>
      <c r="AA21" s="233"/>
      <c r="AB21" s="239"/>
      <c r="AC21" s="236"/>
      <c r="AD21" s="240"/>
      <c r="AE21" s="239"/>
      <c r="AF21" s="237"/>
      <c r="AG21" s="252"/>
      <c r="AH21" s="245"/>
      <c r="AI21" s="245"/>
      <c r="AJ21" s="243"/>
    </row>
    <row r="22" spans="1:36" s="216" customFormat="1" x14ac:dyDescent="0.2">
      <c r="A22" s="229"/>
      <c r="C22" s="230"/>
      <c r="D22" s="254"/>
      <c r="E22" s="232"/>
      <c r="F22" s="233"/>
      <c r="G22" s="233"/>
      <c r="H22" s="234"/>
      <c r="I22" s="233"/>
      <c r="J22" s="233"/>
      <c r="K22" s="233"/>
      <c r="L22" s="234"/>
      <c r="M22" s="233"/>
      <c r="N22" s="235"/>
      <c r="O22" s="229"/>
      <c r="P22" s="236"/>
      <c r="Q22" s="233"/>
      <c r="R22" s="237"/>
      <c r="S22" s="238"/>
      <c r="T22" s="239"/>
      <c r="U22" s="233"/>
      <c r="V22" s="239"/>
      <c r="W22" s="237"/>
      <c r="X22" s="239"/>
      <c r="Y22" s="233"/>
      <c r="Z22" s="233"/>
      <c r="AA22" s="233"/>
      <c r="AB22" s="239"/>
      <c r="AC22" s="233"/>
      <c r="AD22" s="240"/>
      <c r="AE22" s="239"/>
      <c r="AF22" s="237"/>
      <c r="AG22" s="252"/>
      <c r="AH22" s="245"/>
      <c r="AI22" s="245"/>
      <c r="AJ22" s="243"/>
    </row>
    <row r="23" spans="1:36" s="216" customFormat="1" x14ac:dyDescent="0.2">
      <c r="A23" s="229"/>
      <c r="B23" s="225"/>
      <c r="C23" s="230"/>
      <c r="D23" s="254"/>
      <c r="E23" s="232"/>
      <c r="F23" s="233"/>
      <c r="G23" s="233"/>
      <c r="H23" s="234"/>
      <c r="I23" s="233"/>
      <c r="J23" s="233"/>
      <c r="K23" s="233"/>
      <c r="L23" s="234"/>
      <c r="M23" s="233"/>
      <c r="N23" s="235"/>
      <c r="O23" s="229"/>
      <c r="P23" s="233"/>
      <c r="Q23" s="236"/>
      <c r="R23" s="237"/>
      <c r="S23" s="238"/>
      <c r="T23" s="239"/>
      <c r="U23" s="233"/>
      <c r="V23" s="239"/>
      <c r="W23" s="237"/>
      <c r="X23" s="239"/>
      <c r="Y23" s="233"/>
      <c r="Z23" s="233"/>
      <c r="AA23" s="233"/>
      <c r="AB23" s="239"/>
      <c r="AC23" s="233"/>
      <c r="AD23" s="240"/>
      <c r="AE23" s="239"/>
      <c r="AF23" s="237"/>
      <c r="AG23" s="252"/>
      <c r="AH23" s="245"/>
      <c r="AI23" s="245"/>
      <c r="AJ23" s="243"/>
    </row>
    <row r="24" spans="1:36" s="216" customFormat="1" x14ac:dyDescent="0.2">
      <c r="A24" s="229"/>
      <c r="C24" s="230"/>
      <c r="D24" s="257"/>
      <c r="E24" s="232"/>
      <c r="F24" s="233"/>
      <c r="G24" s="233"/>
      <c r="H24" s="234"/>
      <c r="I24" s="233"/>
      <c r="J24" s="233"/>
      <c r="K24" s="233"/>
      <c r="L24" s="234"/>
      <c r="M24" s="233"/>
      <c r="N24" s="235"/>
      <c r="O24" s="229"/>
      <c r="P24" s="233"/>
      <c r="Q24" s="233"/>
      <c r="R24" s="237"/>
      <c r="S24" s="238"/>
      <c r="T24" s="239"/>
      <c r="U24" s="233"/>
      <c r="V24" s="239"/>
      <c r="W24" s="237"/>
      <c r="X24" s="239"/>
      <c r="Y24" s="236"/>
      <c r="Z24" s="236"/>
      <c r="AA24" s="233"/>
      <c r="AB24" s="239"/>
      <c r="AC24" s="236"/>
      <c r="AD24" s="240"/>
      <c r="AE24" s="239"/>
      <c r="AF24" s="237"/>
      <c r="AG24" s="252"/>
      <c r="AH24" s="245"/>
      <c r="AI24" s="245"/>
      <c r="AJ24" s="243"/>
    </row>
    <row r="25" spans="1:36" s="216" customFormat="1" x14ac:dyDescent="0.2">
      <c r="A25" s="229"/>
      <c r="C25" s="230"/>
      <c r="D25" s="254"/>
      <c r="E25" s="232"/>
      <c r="F25" s="233"/>
      <c r="G25" s="233"/>
      <c r="H25" s="234"/>
      <c r="I25" s="233"/>
      <c r="J25" s="233"/>
      <c r="K25" s="233"/>
      <c r="L25" s="234"/>
      <c r="M25" s="233"/>
      <c r="N25" s="235"/>
      <c r="O25" s="229"/>
      <c r="P25" s="236"/>
      <c r="Q25" s="233"/>
      <c r="R25" s="237"/>
      <c r="S25" s="238"/>
      <c r="T25" s="239"/>
      <c r="U25" s="233"/>
      <c r="V25" s="239"/>
      <c r="W25" s="237"/>
      <c r="X25" s="239"/>
      <c r="Y25" s="233"/>
      <c r="Z25" s="233"/>
      <c r="AA25" s="233"/>
      <c r="AB25" s="239"/>
      <c r="AC25" s="233"/>
      <c r="AD25" s="240"/>
      <c r="AE25" s="239"/>
      <c r="AF25" s="237"/>
      <c r="AG25" s="252"/>
      <c r="AH25" s="245"/>
      <c r="AI25" s="245"/>
      <c r="AJ25" s="243"/>
    </row>
    <row r="26" spans="1:36" s="216" customFormat="1" x14ac:dyDescent="0.2">
      <c r="A26" s="229"/>
      <c r="C26" s="230"/>
      <c r="D26" s="256"/>
      <c r="E26" s="232"/>
      <c r="F26" s="233"/>
      <c r="G26" s="233"/>
      <c r="H26" s="234"/>
      <c r="I26" s="233"/>
      <c r="J26" s="233"/>
      <c r="K26" s="233"/>
      <c r="L26" s="234"/>
      <c r="M26" s="233"/>
      <c r="N26" s="235"/>
      <c r="O26" s="229"/>
      <c r="P26" s="236"/>
      <c r="Q26" s="236"/>
      <c r="R26" s="237"/>
      <c r="S26" s="238"/>
      <c r="T26" s="239"/>
      <c r="U26" s="233"/>
      <c r="V26" s="239"/>
      <c r="W26" s="237"/>
      <c r="X26" s="239"/>
      <c r="Y26" s="236"/>
      <c r="Z26" s="236"/>
      <c r="AA26" s="233"/>
      <c r="AB26" s="239"/>
      <c r="AC26" s="236"/>
      <c r="AD26" s="240"/>
      <c r="AE26" s="239"/>
      <c r="AF26" s="237"/>
      <c r="AG26" s="252"/>
      <c r="AH26" s="252"/>
      <c r="AI26" s="252"/>
      <c r="AJ26" s="243"/>
    </row>
    <row r="27" spans="1:36" s="216" customFormat="1" x14ac:dyDescent="0.2">
      <c r="A27" s="229"/>
      <c r="C27" s="230"/>
      <c r="D27" s="254"/>
      <c r="E27" s="232"/>
      <c r="F27" s="233"/>
      <c r="G27" s="233"/>
      <c r="H27" s="234"/>
      <c r="I27" s="233"/>
      <c r="J27" s="233"/>
      <c r="K27" s="233"/>
      <c r="L27" s="234"/>
      <c r="M27" s="233"/>
      <c r="N27" s="235"/>
      <c r="O27" s="229"/>
      <c r="P27" s="233"/>
      <c r="Q27" s="233"/>
      <c r="R27" s="237"/>
      <c r="S27" s="238"/>
      <c r="T27" s="239"/>
      <c r="U27" s="233"/>
      <c r="V27" s="239"/>
      <c r="W27" s="237"/>
      <c r="X27" s="239"/>
      <c r="Y27" s="233"/>
      <c r="Z27" s="233"/>
      <c r="AA27" s="233"/>
      <c r="AB27" s="239"/>
      <c r="AC27" s="233"/>
      <c r="AD27" s="240"/>
      <c r="AE27" s="239"/>
      <c r="AF27" s="237"/>
      <c r="AG27" s="252"/>
      <c r="AH27" s="252"/>
      <c r="AI27" s="252"/>
      <c r="AJ27" s="243"/>
    </row>
    <row r="28" spans="1:36" s="216" customFormat="1" x14ac:dyDescent="0.2">
      <c r="A28" s="229"/>
      <c r="B28" s="225"/>
      <c r="C28" s="230"/>
      <c r="D28" s="254"/>
      <c r="E28" s="232"/>
      <c r="F28" s="233"/>
      <c r="G28" s="233"/>
      <c r="H28" s="234"/>
      <c r="I28" s="233"/>
      <c r="J28" s="233"/>
      <c r="K28" s="233"/>
      <c r="L28" s="234"/>
      <c r="M28" s="233"/>
      <c r="N28" s="235"/>
      <c r="O28" s="229"/>
      <c r="P28" s="233"/>
      <c r="Q28" s="233"/>
      <c r="R28" s="237"/>
      <c r="S28" s="238"/>
      <c r="T28" s="239"/>
      <c r="U28" s="233"/>
      <c r="V28" s="239"/>
      <c r="W28" s="237"/>
      <c r="X28" s="239"/>
      <c r="Y28" s="233"/>
      <c r="Z28" s="233"/>
      <c r="AA28" s="233"/>
      <c r="AB28" s="239"/>
      <c r="AC28" s="233"/>
      <c r="AD28" s="240"/>
      <c r="AE28" s="239"/>
      <c r="AF28" s="237"/>
      <c r="AG28" s="252"/>
      <c r="AH28" s="252"/>
      <c r="AI28" s="252"/>
      <c r="AJ28" s="243"/>
    </row>
    <row r="29" spans="1:36" s="216" customFormat="1" x14ac:dyDescent="0.2">
      <c r="A29" s="229"/>
      <c r="C29" s="230"/>
      <c r="D29" s="256"/>
      <c r="E29" s="232"/>
      <c r="F29" s="236"/>
      <c r="G29" s="233"/>
      <c r="H29" s="234"/>
      <c r="I29" s="233"/>
      <c r="J29" s="233"/>
      <c r="K29" s="233"/>
      <c r="L29" s="234"/>
      <c r="M29" s="233"/>
      <c r="N29" s="235"/>
      <c r="O29" s="229"/>
      <c r="P29" s="236"/>
      <c r="Q29" s="236"/>
      <c r="R29" s="237"/>
      <c r="S29" s="238"/>
      <c r="T29" s="239"/>
      <c r="U29" s="233"/>
      <c r="V29" s="239"/>
      <c r="W29" s="237"/>
      <c r="X29" s="239"/>
      <c r="Y29" s="236"/>
      <c r="Z29" s="236"/>
      <c r="AA29" s="233"/>
      <c r="AB29" s="239"/>
      <c r="AC29" s="236"/>
      <c r="AD29" s="240"/>
      <c r="AE29" s="239"/>
      <c r="AF29" s="237"/>
      <c r="AG29" s="252"/>
      <c r="AH29" s="252"/>
      <c r="AI29" s="252"/>
      <c r="AJ29" s="243"/>
    </row>
    <row r="30" spans="1:36" s="216" customFormat="1" x14ac:dyDescent="0.2">
      <c r="A30" s="229"/>
      <c r="B30" s="225"/>
      <c r="C30" s="230"/>
      <c r="D30" s="254"/>
      <c r="E30" s="232"/>
      <c r="F30" s="233"/>
      <c r="G30" s="233"/>
      <c r="H30" s="234"/>
      <c r="I30" s="233"/>
      <c r="J30" s="233"/>
      <c r="K30" s="233"/>
      <c r="L30" s="234"/>
      <c r="M30" s="233"/>
      <c r="N30" s="235"/>
      <c r="O30" s="229"/>
      <c r="P30" s="236"/>
      <c r="Q30" s="233"/>
      <c r="R30" s="237"/>
      <c r="S30" s="238"/>
      <c r="T30" s="239"/>
      <c r="U30" s="233"/>
      <c r="V30" s="239"/>
      <c r="W30" s="237"/>
      <c r="X30" s="239"/>
      <c r="Y30" s="233"/>
      <c r="Z30" s="233"/>
      <c r="AA30" s="233"/>
      <c r="AB30" s="239"/>
      <c r="AC30" s="233"/>
      <c r="AD30" s="240"/>
      <c r="AE30" s="239"/>
      <c r="AF30" s="237"/>
      <c r="AG30" s="252"/>
      <c r="AH30" s="252"/>
      <c r="AI30" s="252"/>
      <c r="AJ30" s="243"/>
    </row>
    <row r="31" spans="1:36" s="216" customFormat="1" x14ac:dyDescent="0.2">
      <c r="A31" s="229"/>
      <c r="C31" s="230"/>
      <c r="D31" s="254"/>
      <c r="E31" s="232"/>
      <c r="F31" s="233"/>
      <c r="G31" s="233"/>
      <c r="H31" s="234"/>
      <c r="I31" s="233"/>
      <c r="J31" s="233"/>
      <c r="K31" s="233"/>
      <c r="L31" s="234"/>
      <c r="M31" s="233"/>
      <c r="N31" s="235"/>
      <c r="O31" s="229"/>
      <c r="P31" s="233"/>
      <c r="Q31" s="233"/>
      <c r="R31" s="237"/>
      <c r="S31" s="238"/>
      <c r="T31" s="239"/>
      <c r="U31" s="233"/>
      <c r="V31" s="239"/>
      <c r="W31" s="237"/>
      <c r="X31" s="239"/>
      <c r="Y31" s="233"/>
      <c r="Z31" s="233"/>
      <c r="AA31" s="233"/>
      <c r="AB31" s="239"/>
      <c r="AC31" s="233"/>
      <c r="AD31" s="240"/>
      <c r="AE31" s="239"/>
      <c r="AF31" s="237"/>
      <c r="AG31" s="252"/>
      <c r="AH31" s="252"/>
      <c r="AI31" s="252"/>
      <c r="AJ31" s="243"/>
    </row>
    <row r="32" spans="1:36" s="216" customFormat="1" x14ac:dyDescent="0.2">
      <c r="A32" s="229"/>
      <c r="B32" s="225"/>
      <c r="C32" s="230"/>
      <c r="D32" s="254"/>
      <c r="E32" s="232"/>
      <c r="F32" s="233"/>
      <c r="G32" s="233"/>
      <c r="H32" s="234"/>
      <c r="I32" s="233"/>
      <c r="J32" s="233"/>
      <c r="K32" s="233"/>
      <c r="L32" s="234"/>
      <c r="M32" s="233"/>
      <c r="N32" s="235"/>
      <c r="O32" s="229"/>
      <c r="P32" s="233"/>
      <c r="Q32" s="236"/>
      <c r="R32" s="237"/>
      <c r="S32" s="238"/>
      <c r="T32" s="239"/>
      <c r="U32" s="233"/>
      <c r="V32" s="239"/>
      <c r="W32" s="237"/>
      <c r="X32" s="239"/>
      <c r="Y32" s="233"/>
      <c r="Z32" s="233"/>
      <c r="AA32" s="233"/>
      <c r="AB32" s="239"/>
      <c r="AC32" s="233"/>
      <c r="AD32" s="240"/>
      <c r="AE32" s="239"/>
      <c r="AF32" s="237"/>
      <c r="AG32" s="252"/>
      <c r="AH32" s="252"/>
      <c r="AI32" s="252"/>
      <c r="AJ32" s="243"/>
    </row>
    <row r="33" spans="1:36" s="216" customFormat="1" x14ac:dyDescent="0.2">
      <c r="A33" s="229"/>
      <c r="C33" s="230"/>
      <c r="D33" s="254"/>
      <c r="E33" s="232"/>
      <c r="F33" s="233"/>
      <c r="G33" s="233"/>
      <c r="H33" s="234"/>
      <c r="I33" s="233"/>
      <c r="J33" s="233"/>
      <c r="K33" s="233"/>
      <c r="L33" s="234"/>
      <c r="M33" s="233"/>
      <c r="N33" s="235"/>
      <c r="O33" s="229"/>
      <c r="P33" s="236"/>
      <c r="Q33" s="233"/>
      <c r="R33" s="237"/>
      <c r="S33" s="238"/>
      <c r="T33" s="239"/>
      <c r="U33" s="233"/>
      <c r="V33" s="239"/>
      <c r="W33" s="237"/>
      <c r="X33" s="239"/>
      <c r="Y33" s="233"/>
      <c r="Z33" s="233"/>
      <c r="AA33" s="233"/>
      <c r="AB33" s="239"/>
      <c r="AC33" s="233"/>
      <c r="AD33" s="240"/>
      <c r="AE33" s="239"/>
      <c r="AF33" s="237"/>
      <c r="AG33" s="252"/>
      <c r="AH33" s="252"/>
      <c r="AI33" s="252"/>
      <c r="AJ33" s="243"/>
    </row>
    <row r="34" spans="1:36" s="216" customFormat="1" x14ac:dyDescent="0.2">
      <c r="A34" s="229"/>
      <c r="B34" s="225"/>
      <c r="C34" s="230"/>
      <c r="D34" s="254"/>
      <c r="E34" s="232"/>
      <c r="F34" s="233"/>
      <c r="G34" s="233"/>
      <c r="H34" s="234"/>
      <c r="I34" s="233"/>
      <c r="J34" s="233"/>
      <c r="K34" s="233"/>
      <c r="L34" s="234"/>
      <c r="M34" s="233"/>
      <c r="N34" s="235"/>
      <c r="O34" s="229"/>
      <c r="P34" s="236"/>
      <c r="Q34" s="233"/>
      <c r="R34" s="237"/>
      <c r="S34" s="238"/>
      <c r="T34" s="239"/>
      <c r="U34" s="233"/>
      <c r="V34" s="239"/>
      <c r="W34" s="237"/>
      <c r="X34" s="239"/>
      <c r="Y34" s="233"/>
      <c r="Z34" s="233"/>
      <c r="AA34" s="233"/>
      <c r="AB34" s="239"/>
      <c r="AC34" s="233"/>
      <c r="AD34" s="240"/>
      <c r="AE34" s="239"/>
      <c r="AF34" s="237"/>
      <c r="AG34" s="252"/>
      <c r="AH34" s="252"/>
      <c r="AI34" s="252"/>
      <c r="AJ34" s="283"/>
    </row>
    <row r="35" spans="1:36" s="216" customFormat="1" x14ac:dyDescent="0.2">
      <c r="A35" s="229"/>
      <c r="C35" s="230"/>
      <c r="D35" s="254"/>
      <c r="E35" s="232"/>
      <c r="F35" s="233"/>
      <c r="G35" s="233"/>
      <c r="H35" s="234"/>
      <c r="I35" s="233"/>
      <c r="J35" s="233"/>
      <c r="K35" s="233"/>
      <c r="L35" s="234"/>
      <c r="M35" s="233"/>
      <c r="N35" s="235"/>
      <c r="O35" s="229"/>
      <c r="P35" s="233"/>
      <c r="Q35" s="236"/>
      <c r="R35" s="237"/>
      <c r="S35" s="238"/>
      <c r="T35" s="239"/>
      <c r="U35" s="233"/>
      <c r="V35" s="239"/>
      <c r="W35" s="237"/>
      <c r="X35" s="239"/>
      <c r="Y35" s="233"/>
      <c r="Z35" s="233"/>
      <c r="AA35" s="233"/>
      <c r="AB35" s="239"/>
      <c r="AC35" s="233"/>
      <c r="AD35" s="240"/>
      <c r="AE35" s="239"/>
      <c r="AF35" s="237"/>
      <c r="AG35" s="252"/>
      <c r="AH35" s="252"/>
      <c r="AI35" s="252"/>
      <c r="AJ35" s="283"/>
    </row>
    <row r="36" spans="1:36" s="216" customFormat="1" x14ac:dyDescent="0.2">
      <c r="A36" s="229"/>
      <c r="C36" s="230"/>
      <c r="D36" s="254"/>
      <c r="E36" s="232"/>
      <c r="F36" s="233"/>
      <c r="G36" s="233"/>
      <c r="H36" s="234"/>
      <c r="I36" s="233"/>
      <c r="J36" s="233"/>
      <c r="K36" s="233"/>
      <c r="L36" s="234"/>
      <c r="M36" s="233"/>
      <c r="N36" s="235"/>
      <c r="O36" s="229"/>
      <c r="P36" s="233"/>
      <c r="Q36" s="233"/>
      <c r="R36" s="237"/>
      <c r="S36" s="238"/>
      <c r="T36" s="239"/>
      <c r="U36" s="233"/>
      <c r="V36" s="239"/>
      <c r="W36" s="237"/>
      <c r="X36" s="239"/>
      <c r="Y36" s="233"/>
      <c r="Z36" s="233"/>
      <c r="AA36" s="233"/>
      <c r="AB36" s="239"/>
      <c r="AC36" s="233"/>
      <c r="AD36" s="240"/>
      <c r="AE36" s="239"/>
      <c r="AF36" s="237"/>
      <c r="AG36" s="252"/>
      <c r="AH36" s="252"/>
      <c r="AI36" s="252"/>
      <c r="AJ36" s="283"/>
    </row>
    <row r="37" spans="1:36" s="216" customFormat="1" x14ac:dyDescent="0.2">
      <c r="A37" s="229"/>
      <c r="C37" s="230"/>
      <c r="D37" s="256"/>
      <c r="E37" s="236"/>
      <c r="F37" s="233"/>
      <c r="G37" s="233"/>
      <c r="H37" s="234"/>
      <c r="I37" s="233"/>
      <c r="J37" s="233"/>
      <c r="K37" s="233"/>
      <c r="L37" s="234"/>
      <c r="M37" s="233"/>
      <c r="N37" s="235"/>
      <c r="O37" s="229"/>
      <c r="P37" s="236"/>
      <c r="Q37" s="233"/>
      <c r="R37" s="237"/>
      <c r="S37" s="238"/>
      <c r="T37" s="239"/>
      <c r="U37" s="233"/>
      <c r="V37" s="239"/>
      <c r="W37" s="237"/>
      <c r="X37" s="239"/>
      <c r="Y37" s="236"/>
      <c r="Z37" s="236"/>
      <c r="AA37" s="233"/>
      <c r="AB37" s="239"/>
      <c r="AC37" s="236"/>
      <c r="AD37" s="240"/>
      <c r="AE37" s="239"/>
      <c r="AF37" s="237"/>
      <c r="AG37" s="252"/>
      <c r="AH37" s="252"/>
      <c r="AI37" s="252"/>
      <c r="AJ37" s="283"/>
    </row>
    <row r="38" spans="1:36" s="216" customFormat="1" x14ac:dyDescent="0.2">
      <c r="A38" s="229"/>
      <c r="C38" s="230"/>
      <c r="D38" s="257"/>
      <c r="E38" s="232"/>
      <c r="F38" s="233"/>
      <c r="G38" s="233"/>
      <c r="H38" s="234"/>
      <c r="I38" s="233"/>
      <c r="J38" s="233"/>
      <c r="K38" s="233"/>
      <c r="L38" s="234"/>
      <c r="M38" s="233"/>
      <c r="N38" s="235"/>
      <c r="O38" s="229"/>
      <c r="P38" s="236"/>
      <c r="Q38" s="236"/>
      <c r="R38" s="237"/>
      <c r="S38" s="238"/>
      <c r="T38" s="239"/>
      <c r="U38" s="233"/>
      <c r="V38" s="239"/>
      <c r="W38" s="237"/>
      <c r="X38" s="239"/>
      <c r="Y38" s="236"/>
      <c r="Z38" s="236"/>
      <c r="AA38" s="233"/>
      <c r="AB38" s="239"/>
      <c r="AC38" s="236"/>
      <c r="AD38" s="240"/>
      <c r="AE38" s="239"/>
      <c r="AF38" s="237"/>
      <c r="AJ38" s="283"/>
    </row>
    <row r="39" spans="1:36" s="216" customFormat="1" x14ac:dyDescent="0.2">
      <c r="A39" s="229"/>
      <c r="C39" s="230"/>
      <c r="D39" s="254"/>
      <c r="E39" s="232"/>
      <c r="F39" s="233"/>
      <c r="G39" s="233"/>
      <c r="H39" s="234"/>
      <c r="I39" s="233"/>
      <c r="J39" s="233"/>
      <c r="K39" s="233"/>
      <c r="L39" s="234"/>
      <c r="M39" s="233"/>
      <c r="N39" s="235"/>
      <c r="O39" s="229"/>
      <c r="P39" s="233"/>
      <c r="Q39" s="233"/>
      <c r="R39" s="237"/>
      <c r="S39" s="238"/>
      <c r="T39" s="239"/>
      <c r="U39" s="233"/>
      <c r="V39" s="239"/>
      <c r="W39" s="237"/>
      <c r="X39" s="239"/>
      <c r="Y39" s="233"/>
      <c r="Z39" s="233"/>
      <c r="AA39" s="233"/>
      <c r="AB39" s="239"/>
      <c r="AC39" s="233"/>
      <c r="AD39" s="240"/>
      <c r="AE39" s="239"/>
      <c r="AF39" s="237"/>
      <c r="AJ39" s="283"/>
    </row>
    <row r="40" spans="1:36" s="216" customFormat="1" x14ac:dyDescent="0.2">
      <c r="A40" s="229"/>
      <c r="C40" s="230"/>
      <c r="D40" s="254"/>
      <c r="E40" s="232"/>
      <c r="F40" s="233"/>
      <c r="G40" s="233"/>
      <c r="H40" s="234"/>
      <c r="I40" s="233"/>
      <c r="J40" s="233"/>
      <c r="K40" s="233"/>
      <c r="L40" s="234"/>
      <c r="M40" s="233"/>
      <c r="N40" s="235"/>
      <c r="O40" s="229"/>
      <c r="P40" s="233"/>
      <c r="Q40" s="233"/>
      <c r="R40" s="237"/>
      <c r="S40" s="238"/>
      <c r="T40" s="239"/>
      <c r="U40" s="233"/>
      <c r="V40" s="239"/>
      <c r="W40" s="237"/>
      <c r="X40" s="239"/>
      <c r="Y40" s="233"/>
      <c r="Z40" s="233"/>
      <c r="AA40" s="233"/>
      <c r="AB40" s="239"/>
      <c r="AC40" s="233"/>
      <c r="AD40" s="240"/>
      <c r="AE40" s="239"/>
      <c r="AF40" s="237"/>
      <c r="AJ40" s="283"/>
    </row>
    <row r="41" spans="1:36" s="216" customFormat="1" x14ac:dyDescent="0.2">
      <c r="A41" s="229"/>
      <c r="C41" s="230"/>
      <c r="D41" s="256"/>
      <c r="E41" s="236"/>
      <c r="F41" s="233"/>
      <c r="G41" s="233"/>
      <c r="H41" s="234"/>
      <c r="I41" s="233"/>
      <c r="J41" s="233"/>
      <c r="K41" s="233"/>
      <c r="L41" s="234"/>
      <c r="M41" s="233"/>
      <c r="N41" s="235"/>
      <c r="O41" s="229"/>
      <c r="P41" s="236"/>
      <c r="Q41" s="236"/>
      <c r="R41" s="237"/>
      <c r="S41" s="238"/>
      <c r="T41" s="239"/>
      <c r="U41" s="233"/>
      <c r="V41" s="239"/>
      <c r="W41" s="237"/>
      <c r="X41" s="239"/>
      <c r="Y41" s="236"/>
      <c r="Z41" s="236"/>
      <c r="AA41" s="233"/>
      <c r="AB41" s="239"/>
      <c r="AC41" s="236"/>
      <c r="AD41" s="240"/>
      <c r="AE41" s="239"/>
      <c r="AF41" s="237"/>
      <c r="AJ41" s="283"/>
    </row>
    <row r="42" spans="1:36" s="216" customFormat="1" x14ac:dyDescent="0.2">
      <c r="A42" s="229"/>
      <c r="B42" s="225"/>
      <c r="C42" s="230"/>
      <c r="D42" s="256"/>
      <c r="E42" s="232"/>
      <c r="F42" s="236"/>
      <c r="G42" s="233"/>
      <c r="H42" s="234"/>
      <c r="I42" s="233"/>
      <c r="J42" s="233"/>
      <c r="K42" s="233"/>
      <c r="L42" s="234"/>
      <c r="M42" s="233"/>
      <c r="N42" s="235"/>
      <c r="O42" s="229"/>
      <c r="P42" s="236"/>
      <c r="Q42" s="233"/>
      <c r="R42" s="237"/>
      <c r="S42" s="238"/>
      <c r="T42" s="239"/>
      <c r="U42" s="233"/>
      <c r="V42" s="239"/>
      <c r="W42" s="237"/>
      <c r="X42" s="239"/>
      <c r="Y42" s="236"/>
      <c r="Z42" s="236"/>
      <c r="AA42" s="233"/>
      <c r="AB42" s="239"/>
      <c r="AC42" s="236"/>
      <c r="AD42" s="240"/>
      <c r="AE42" s="239"/>
      <c r="AF42" s="237"/>
      <c r="AJ42" s="283"/>
    </row>
    <row r="43" spans="1:36" s="216" customFormat="1" x14ac:dyDescent="0.2">
      <c r="D43" s="249"/>
      <c r="E43" s="236"/>
      <c r="F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J43" s="283"/>
    </row>
    <row r="44" spans="1:36" s="216" customFormat="1" x14ac:dyDescent="0.2">
      <c r="D44" s="249"/>
      <c r="E44" s="236"/>
      <c r="F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49"/>
      <c r="Y44" s="249"/>
      <c r="Z44" s="249"/>
      <c r="AA44" s="249"/>
      <c r="AB44" s="249"/>
      <c r="AC44" s="249"/>
      <c r="AJ44" s="283"/>
    </row>
    <row r="45" spans="1:36" s="216" customFormat="1" x14ac:dyDescent="0.2">
      <c r="D45" s="249"/>
      <c r="E45" s="236"/>
      <c r="F45" s="249"/>
      <c r="M45" s="249"/>
      <c r="N45" s="249"/>
      <c r="O45" s="249"/>
      <c r="P45" s="249"/>
      <c r="Q45" s="249"/>
      <c r="R45" s="249"/>
      <c r="S45" s="249"/>
      <c r="T45" s="249"/>
      <c r="U45" s="249"/>
      <c r="V45" s="249"/>
      <c r="W45" s="249"/>
      <c r="X45" s="249"/>
      <c r="Y45" s="249"/>
      <c r="Z45" s="249"/>
      <c r="AA45" s="249"/>
      <c r="AB45" s="249"/>
      <c r="AC45" s="249"/>
      <c r="AJ45" s="283"/>
    </row>
    <row r="46" spans="1:36" s="2" customFormat="1" x14ac:dyDescent="0.2">
      <c r="A46" s="22"/>
      <c r="B46" s="22"/>
      <c r="C46" s="22"/>
      <c r="D46" s="35"/>
      <c r="E46" s="27"/>
      <c r="F46" s="35"/>
      <c r="G46" s="22"/>
      <c r="H46" s="22"/>
      <c r="I46" s="22"/>
      <c r="J46" s="22"/>
      <c r="K46" s="22"/>
      <c r="L46" s="22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5"/>
      <c r="AA46" s="5"/>
      <c r="AB46" s="5"/>
      <c r="AC46" s="5"/>
      <c r="AJ46" s="107"/>
    </row>
    <row r="47" spans="1:36" s="2" customFormat="1" x14ac:dyDescent="0.2">
      <c r="A47" s="22"/>
      <c r="B47" s="22"/>
      <c r="C47" s="22"/>
      <c r="D47" s="35"/>
      <c r="E47" s="27"/>
      <c r="F47" s="35"/>
      <c r="G47" s="22"/>
      <c r="H47" s="22"/>
      <c r="I47" s="22"/>
      <c r="J47" s="22"/>
      <c r="K47" s="22"/>
      <c r="L47" s="22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5"/>
      <c r="AA47" s="5"/>
      <c r="AB47" s="5"/>
      <c r="AC47" s="5"/>
      <c r="AJ47" s="107"/>
    </row>
    <row r="48" spans="1:36" s="2" customFormat="1" x14ac:dyDescent="0.2">
      <c r="A48" s="22"/>
      <c r="B48" s="22"/>
      <c r="C48" s="22"/>
      <c r="D48" s="35"/>
      <c r="E48" s="27"/>
      <c r="F48" s="35"/>
      <c r="G48" s="22"/>
      <c r="H48" s="22"/>
      <c r="I48" s="22"/>
      <c r="J48" s="22"/>
      <c r="K48" s="22"/>
      <c r="L48" s="22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5"/>
      <c r="AA48" s="5"/>
      <c r="AB48" s="5"/>
      <c r="AC48" s="5"/>
      <c r="AJ48" s="107"/>
    </row>
    <row r="49" spans="1:36" s="2" customFormat="1" x14ac:dyDescent="0.2">
      <c r="A49" s="22"/>
      <c r="B49" s="22"/>
      <c r="C49" s="22"/>
      <c r="D49" s="22"/>
      <c r="E49" s="36"/>
      <c r="F49" s="22"/>
      <c r="G49" s="22"/>
      <c r="H49" s="22"/>
      <c r="I49" s="22"/>
      <c r="J49" s="22"/>
      <c r="K49" s="22"/>
      <c r="L49" s="22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5"/>
      <c r="AA49" s="5"/>
      <c r="AB49" s="5"/>
      <c r="AC49" s="5"/>
      <c r="AJ49" s="107"/>
    </row>
    <row r="50" spans="1:36" s="2" customForma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5"/>
      <c r="AA50" s="5"/>
      <c r="AB50" s="5"/>
      <c r="AC50" s="5"/>
      <c r="AJ50" s="107"/>
    </row>
    <row r="51" spans="1:36" s="2" customForma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5"/>
      <c r="AA51" s="5"/>
      <c r="AB51" s="5"/>
      <c r="AC51" s="5"/>
      <c r="AJ51" s="107"/>
    </row>
    <row r="52" spans="1:36" s="2" customForma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5"/>
      <c r="AA52" s="5"/>
      <c r="AB52" s="5"/>
      <c r="AC52" s="5"/>
      <c r="AJ52" s="107"/>
    </row>
    <row r="53" spans="1:36" s="2" customForma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5"/>
      <c r="AA53" s="5"/>
      <c r="AB53" s="5"/>
      <c r="AC53" s="5"/>
      <c r="AJ53" s="107"/>
    </row>
    <row r="54" spans="1:36" s="2" customForma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5"/>
      <c r="AA54" s="5"/>
      <c r="AB54" s="5"/>
      <c r="AC54" s="5"/>
      <c r="AJ54" s="107"/>
    </row>
    <row r="55" spans="1:36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spans="1:36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36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36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36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36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36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36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36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spans="1:36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spans="1:25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spans="1:25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spans="1:25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spans="1:25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spans="1:25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spans="1:25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spans="1:25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spans="1:25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spans="1:25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spans="1:25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spans="1:25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spans="1:25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spans="1:25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spans="1:25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spans="1:25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spans="1:25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spans="1:25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spans="1:25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spans="1:25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spans="1:25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spans="1:25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spans="1:25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spans="1:25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spans="1:25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spans="1:25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spans="1:25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spans="1:25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spans="1:25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25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spans="1:25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spans="1:25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spans="1:25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spans="1:25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spans="1:25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spans="1:25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spans="1:25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spans="1:25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spans="1:25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spans="1:25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spans="1:25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spans="1:25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spans="1:25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spans="1:25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spans="1:25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spans="1:25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spans="1:25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spans="1:25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spans="1:25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spans="1:25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spans="1:25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spans="1:25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spans="1:25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spans="1:25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spans="1:25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spans="1:25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spans="1:25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spans="1:25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spans="1:25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spans="1:25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spans="1:25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spans="1:25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spans="1:25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spans="1:25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spans="1:25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spans="1:25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spans="1:25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spans="1:25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spans="1:25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spans="1:25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spans="1:25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spans="1:25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spans="1:25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spans="1:25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spans="1:25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spans="1:25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spans="1:25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spans="1:25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spans="1:25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spans="1:25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spans="1:25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spans="1:25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spans="1:25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spans="1:25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spans="1:25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spans="1:25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spans="1:25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spans="1:25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spans="1:25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spans="1:25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spans="1:25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spans="1:25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spans="1:25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spans="1:25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spans="1:25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spans="1:25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spans="1:25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spans="1:25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spans="1:25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spans="1:25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spans="1:25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spans="1:25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spans="1:25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spans="1:25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spans="1:25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spans="1:25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spans="1:25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spans="1:25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spans="1:25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spans="1:25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spans="1:25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spans="1:25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spans="1:25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spans="1:25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spans="1:25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spans="1:25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spans="1:25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spans="1:25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spans="1:25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spans="1:25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spans="1:25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spans="1:25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spans="1:25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spans="1:25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spans="1:25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spans="1:25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spans="1:25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spans="1:25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spans="1:25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spans="1:25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spans="1:25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spans="1:25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spans="1:25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spans="1:25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spans="1:25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spans="1:25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spans="1:25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spans="1:25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 spans="1:25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 spans="1:25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 spans="1:25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 spans="1:25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 spans="1:25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 spans="1:25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 spans="1:25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 spans="1:25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 spans="1:25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 spans="1:25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 spans="1:25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 spans="1:25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 spans="1:25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 spans="1:25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 spans="1:25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 spans="1:25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 spans="1:25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 spans="1:25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 spans="1:25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 spans="1:25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 spans="1:25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 spans="1:25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 spans="1:25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 spans="1:25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 spans="1:25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 spans="1:25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 spans="1:25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 spans="1:25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 spans="1:25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 spans="1:25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 spans="1:25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 spans="1:25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 spans="1:25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 spans="1:25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 spans="1:25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 spans="1:25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 spans="1:25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 spans="1:25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 spans="1:25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 spans="1:25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 spans="1:25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 spans="1:25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 spans="1:25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 spans="1:25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 spans="1:25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 spans="1:25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 spans="1:25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 spans="1:25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 spans="1:25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 spans="1:25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 spans="1:25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 spans="1:25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 spans="1:25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 spans="1:25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 spans="1:25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 spans="1:25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 spans="1:25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 spans="1:25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 spans="1:25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 spans="1:25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 spans="1:25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 spans="1:25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 spans="1:25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 spans="1:25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 spans="1:25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 spans="1:25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 spans="1:25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 spans="1:25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 spans="1:25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 spans="1:25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 spans="1:25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 spans="1:25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 spans="1:25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 spans="1:25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 spans="1:25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 spans="1:25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 spans="1:25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 spans="1:25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 spans="1:25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 spans="1:25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 spans="1:25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 spans="1:25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 spans="1:25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 spans="1:25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 spans="1:25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 spans="1:25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 spans="1:25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 spans="1:25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 spans="1:25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 spans="1:25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 spans="1:25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 spans="1:25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 spans="1:25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 spans="1:25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 spans="1:25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 spans="1:25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 spans="1:25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 spans="1:25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 spans="1:25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 spans="1:25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 spans="1:25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 spans="1:25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 spans="1:25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 spans="1:25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 spans="1:25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 spans="1:25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 spans="1:25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 spans="1:25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 spans="1:25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 spans="1:25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 spans="1:25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 spans="1:25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 spans="1:25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 spans="1:25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 spans="1:25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 spans="1:25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 spans="1:25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 spans="1:25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 spans="1:25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 spans="1:25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25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 spans="1:25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 spans="1:25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 spans="1:25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 spans="1:25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 spans="1:25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 spans="1:25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 spans="1:25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 spans="1:25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 spans="1:25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 spans="1:25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 spans="1:25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 spans="1:25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 spans="1:25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 spans="1:25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 spans="1:25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 spans="1:25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 spans="1:25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 spans="1:25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 spans="1:25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 spans="1:25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 spans="1:25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 spans="1:25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 spans="1:25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 spans="1:25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 spans="1:25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 spans="1:25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 spans="1:25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 spans="1:25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 spans="1:25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 spans="1:25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 spans="1:25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 spans="1:25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 spans="1:25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 spans="1:25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 spans="1:25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 spans="1:25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 spans="1:25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 spans="1:25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 spans="1:25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 spans="1:25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 spans="1:25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 spans="1:25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 spans="1:25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 spans="1:25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 spans="1:25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 spans="1:25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 spans="1:25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 spans="1:25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 spans="1:25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 spans="1:25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 spans="1:25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 spans="1:25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 spans="1:25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 spans="1:25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 spans="1:25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 spans="1:25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 spans="1:25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 spans="1:25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 spans="1:25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 spans="1:25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 spans="1:25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 spans="1:25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 spans="1:25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 spans="1:25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 spans="1:25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 spans="1:25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 spans="1:25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 spans="1:25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 spans="1:25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 spans="1:25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 spans="1:25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 spans="1:25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 spans="1:25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 spans="1:25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 spans="1:25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 spans="1:25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 spans="1:25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 spans="1:25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 spans="1:25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 spans="1:25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 spans="1:25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 spans="1:25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 spans="1:25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 spans="1:25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 spans="1:25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 spans="1:25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 spans="1:25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 spans="1:25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 spans="1:25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 spans="1:25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 spans="1:25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 spans="1:25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 spans="1:25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 spans="1:25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 spans="1:25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 spans="1:25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 spans="1:25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 spans="1:25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 spans="1:25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 spans="1:25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 spans="1:25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 spans="1:25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 spans="1:25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 spans="1:25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 spans="1:25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 spans="1:25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 spans="1:25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 spans="1:25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 spans="1:25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 spans="1:25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 spans="1:25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 spans="1:25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 spans="1:25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 spans="1:25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 spans="1:25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 spans="1:25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 spans="1:25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 spans="1:25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 spans="1:25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 spans="1:25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 spans="1:25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 spans="1:25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 spans="1:25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 spans="1:25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 spans="1:25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 spans="1:25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 spans="1:25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 spans="1:25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 spans="1:25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 spans="1:25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 spans="1:25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 spans="1:25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 spans="1:25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 spans="1:25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 spans="1:25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 spans="1:25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 spans="1:25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 spans="1:25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 spans="1:25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 spans="1:25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 spans="1:25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 spans="1:25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 spans="1:25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 spans="1:25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 spans="1:25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 spans="1:25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 spans="1:25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 spans="1:25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 spans="1:25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 spans="1:25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 spans="1:25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 spans="1:25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 spans="1:25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 spans="1:25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 spans="1:25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 spans="1:25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 spans="1:25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 spans="1:25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 spans="1:25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 spans="1:25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 spans="1:25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 spans="1:25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 spans="1:25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 spans="1:25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 spans="1:25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 spans="1:25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 spans="1:25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 spans="1:25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 spans="1:25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 spans="1:25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 spans="1:25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 spans="1:25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 spans="1:25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 spans="1:25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 spans="1:25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 spans="1:25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 spans="1:25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 spans="1:25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 spans="1:25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 spans="1:25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 spans="1:25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 spans="1:25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 spans="1:25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 spans="1:25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 spans="1:25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 spans="1:25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 spans="1:25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 spans="1:25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 spans="1:25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 spans="1:25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 spans="1:25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 spans="1:25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 spans="1:25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 spans="1:25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 spans="1:25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 spans="1:25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 spans="1:25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 spans="1:25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 spans="1:25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 spans="1:25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 spans="1:25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 spans="1:25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 spans="1:25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 spans="1:25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 spans="1:25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 spans="1:25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 spans="1:25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 spans="1:25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 spans="1:25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 spans="1:25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 spans="1:25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 spans="1:25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 spans="1:25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 spans="1:25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 spans="1:25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 spans="1:25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 spans="1:25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 spans="1:25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 spans="1:25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 spans="1:25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 spans="1:25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 spans="1:25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 spans="1:25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 spans="1:25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 spans="1:25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 spans="1:25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 spans="1:25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 spans="1:25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 spans="1:25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 spans="1:25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 spans="1:25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 spans="1:25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 spans="1:25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 spans="1:25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 spans="1:25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 spans="1:25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 spans="1:25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 spans="1:25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 spans="1:25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 spans="1:25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 spans="1:25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 spans="1:25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 spans="1:25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 spans="1:25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 spans="1:25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 spans="1:25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 spans="1:25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 spans="1:25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 spans="1:25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 spans="1:25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 spans="1:25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 spans="1:25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 spans="1:25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 spans="1:25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 spans="1:25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 spans="1:25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 spans="1:25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 spans="1:25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 spans="1:25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 spans="1:25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 spans="1:25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 spans="1:25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 spans="1:25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 spans="1:25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 spans="1:25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 spans="1:25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 spans="1:25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 spans="1:25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 spans="1:25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 spans="1:25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 spans="1:25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 spans="1:25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 spans="1:25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 spans="1:25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 spans="1:25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 spans="1:25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 spans="1:25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 spans="1:25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 spans="1:25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 spans="1:25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 spans="1:25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 spans="1:25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 spans="1:25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 spans="1:25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 spans="1:25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 spans="1:25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 spans="1:25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 spans="1:25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 spans="1:25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 spans="1:25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 spans="1:25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 spans="1:25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 spans="1:25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 spans="1:25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 spans="1:25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 spans="1:25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 spans="1:25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 spans="1:25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 spans="1:25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 spans="1:25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 spans="1:25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 spans="1:25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 spans="1:25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 spans="1:25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 spans="1:25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 spans="1:25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 spans="1:25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 spans="1:25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 spans="1:25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 spans="1:25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 spans="1:25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 spans="1:25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 spans="1:25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 spans="1:25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 spans="1:25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 spans="1:25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 spans="1:25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 spans="1:25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 spans="1:25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 spans="1:25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 spans="1:25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 spans="1:25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 spans="1:25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 spans="1:25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 spans="1:25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 spans="1:25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 spans="1:25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 spans="1:25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 spans="1:25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 spans="1:25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 spans="1:25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 spans="1:25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 spans="1:25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 spans="1:25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 spans="1:25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 spans="1:25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 spans="1:25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 spans="1:25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 spans="1:25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 spans="1:25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 spans="1:25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 spans="1:25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 spans="1:25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 spans="1:25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 spans="1:25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 spans="1:25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 spans="1:25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 spans="1:25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 spans="1:25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 spans="1:25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 spans="1:25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 spans="1:25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 spans="1:25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 spans="1:25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 spans="1:25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 spans="1:25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 spans="1:25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 spans="1:25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 spans="1:25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 spans="1:25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 spans="1:25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 spans="1:25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 spans="1:25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 spans="1:25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 spans="1:25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 spans="1:25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 spans="1:25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 spans="1:25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 spans="1:25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 spans="1:25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 spans="1:25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 spans="1:25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 spans="1:25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 spans="1:25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 spans="1:25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 spans="1:25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 spans="1:25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 spans="1:25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 spans="1:25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 spans="1:25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 spans="1:25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 spans="1:25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 spans="1:25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 spans="1:25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 spans="1:25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 spans="1:25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 spans="1:25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 spans="1:25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 spans="1:25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 spans="1:25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 spans="1:25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 spans="1:25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 spans="1:25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 spans="1:25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 spans="1:25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 spans="1:25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 spans="1:25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 spans="1:25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 spans="1:25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 spans="1:25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 spans="1:25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 spans="1:25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 spans="1:25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 spans="1:25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 spans="1:25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 spans="1:25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 spans="1:25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 spans="1:25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 spans="1:25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 spans="1:25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 spans="1:25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 spans="1:25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 spans="1:25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 spans="1:25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 spans="1:25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 spans="1:25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 spans="1:25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 spans="1:25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 spans="1:25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 spans="1:25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 spans="1:25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 spans="1:25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 spans="1:25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 spans="1:25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 spans="1:25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 spans="1:25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 spans="1:25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 spans="1:25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 spans="1:25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 spans="1:25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 spans="1:25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 spans="1:25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 spans="1:25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 spans="1:25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 spans="1:25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 spans="1:25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 spans="1:25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 spans="1:25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 spans="1:25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 spans="1:25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 spans="1:25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 spans="1:25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 spans="1:25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 spans="1:25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 spans="1:25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 spans="1:25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 spans="1:25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 spans="1:25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 spans="1:25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 spans="1:25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 spans="1:25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 spans="1:25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 spans="1:25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 spans="1:25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 spans="1:25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 spans="1:25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 spans="1:25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 spans="1:25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 spans="1:25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 spans="1:25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 spans="1:25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 spans="1:25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 spans="1:25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 spans="1:25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 spans="1:25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 spans="1:25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 spans="1:25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 spans="1:25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 spans="1:25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 spans="1:25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 spans="1:25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 spans="1:25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 spans="1:25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 spans="1:25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 spans="1:25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 spans="1:25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 spans="1:25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 spans="1:25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 spans="1:25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 spans="1:25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 spans="1:25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 spans="1:25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 spans="1:25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 spans="1:25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 spans="1:25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 spans="1:25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 spans="1:25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 spans="1:25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 spans="1:25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 spans="1:25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 spans="1:25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 spans="1:25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 spans="1:25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 spans="1:25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 spans="1:25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 spans="1:25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 spans="1:25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 spans="1:25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 spans="1:25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 spans="1:25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 spans="1:25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 spans="1:25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 spans="1:25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 spans="1:25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 spans="1:25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 spans="1:25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 spans="1:25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 spans="1:25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 spans="1:25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 spans="1:25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 spans="1:25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 spans="1:25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 spans="1:25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 spans="1:25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 spans="1:25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 spans="1:25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 spans="1:25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 spans="1:25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 spans="1:25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 spans="1:25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 spans="1:25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 spans="1:25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 spans="1:25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 spans="1:25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 spans="1:25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 spans="1:25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 spans="1:25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 spans="1:25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 spans="1:25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 spans="1:25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 spans="1:25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 spans="1:25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 spans="1:25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 spans="1:25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 spans="1:25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 spans="1:25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 spans="1:25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 spans="1:25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 spans="1:25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 spans="1:25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 spans="1:25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 spans="1:25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 spans="1:25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 spans="1:25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 spans="1:25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 spans="1:25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 spans="1:25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 spans="1:25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 spans="1:25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 spans="1:25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 spans="1:25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 spans="1:25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 spans="1:25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 spans="1:25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 spans="1:25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 spans="1:25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 spans="1:25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 spans="1:25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 spans="1:25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 spans="1:25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 spans="1:25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 spans="1:25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 spans="1:25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 spans="1:25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 spans="1:25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 spans="1:25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 spans="1:25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 spans="1:25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 spans="1:25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 spans="1:25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 spans="1:25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 spans="1:25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 spans="1:25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 spans="1:25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 spans="1:25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 spans="1:25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 spans="1:25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 spans="1:25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 spans="1:25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 spans="1:25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 spans="1:25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 spans="1:25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 spans="1:25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 spans="1:25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 spans="1:25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 spans="1:25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 spans="1:25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 spans="1:25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 spans="1:25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 spans="1:25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 spans="1:25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 spans="1:25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  <row r="916" spans="1:25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</row>
    <row r="917" spans="1:25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</row>
    <row r="918" spans="1:25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</row>
    <row r="919" spans="1:25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</row>
    <row r="920" spans="1:25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</row>
    <row r="921" spans="1:25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</row>
    <row r="922" spans="1:25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</row>
    <row r="923" spans="1:25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</row>
    <row r="924" spans="1:25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</row>
    <row r="925" spans="1:25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</row>
    <row r="926" spans="1:25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</row>
    <row r="927" spans="1:25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</row>
    <row r="928" spans="1:25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</row>
    <row r="929" spans="1:25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</row>
    <row r="930" spans="1:25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</row>
    <row r="931" spans="1:25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</row>
    <row r="932" spans="1:25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</row>
    <row r="933" spans="1:25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</row>
    <row r="934" spans="1:25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</row>
    <row r="935" spans="1:25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</row>
    <row r="936" spans="1:25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</row>
    <row r="937" spans="1:25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</row>
    <row r="938" spans="1:25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</row>
    <row r="939" spans="1:25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</row>
    <row r="940" spans="1:25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</row>
    <row r="941" spans="1:25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</row>
    <row r="942" spans="1:25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</row>
    <row r="943" spans="1:25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</row>
    <row r="944" spans="1:25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</row>
    <row r="945" spans="1:25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</row>
    <row r="946" spans="1:25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</row>
    <row r="947" spans="1:25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</row>
    <row r="948" spans="1:25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</row>
    <row r="949" spans="1:25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</row>
    <row r="950" spans="1:25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</row>
    <row r="951" spans="1:25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</row>
    <row r="952" spans="1:25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</row>
    <row r="953" spans="1:25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</row>
    <row r="954" spans="1:25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</row>
    <row r="955" spans="1:25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</row>
    <row r="956" spans="1:25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</row>
    <row r="957" spans="1:25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</row>
    <row r="958" spans="1:25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</row>
    <row r="959" spans="1:25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</row>
    <row r="960" spans="1:25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</row>
    <row r="961" spans="1:25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</row>
    <row r="962" spans="1:25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</row>
    <row r="963" spans="1:25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</row>
    <row r="964" spans="1:25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</row>
    <row r="965" spans="1:25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</row>
    <row r="966" spans="1:25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</row>
    <row r="967" spans="1:25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</row>
    <row r="968" spans="1:25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</row>
    <row r="969" spans="1:25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</row>
    <row r="970" spans="1:25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</row>
    <row r="971" spans="1:25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</row>
    <row r="972" spans="1:25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</row>
    <row r="973" spans="1:25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</row>
    <row r="974" spans="1:25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</row>
    <row r="975" spans="1:25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</row>
    <row r="976" spans="1:25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</row>
    <row r="977" spans="1:25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</row>
    <row r="978" spans="1:25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</row>
    <row r="979" spans="1:25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</row>
    <row r="980" spans="1:25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</row>
    <row r="981" spans="1:25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</row>
    <row r="982" spans="1:25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</row>
    <row r="983" spans="1:25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</row>
    <row r="984" spans="1:25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</row>
    <row r="985" spans="1:25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</row>
    <row r="986" spans="1:25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</row>
    <row r="987" spans="1:25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</row>
    <row r="988" spans="1:25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</row>
    <row r="989" spans="1:25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</row>
    <row r="990" spans="1:25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</row>
    <row r="991" spans="1:25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</row>
    <row r="992" spans="1:25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</row>
    <row r="993" spans="1:25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</row>
    <row r="994" spans="1:25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</row>
    <row r="995" spans="1:25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</row>
  </sheetData>
  <dataConsolidate/>
  <dataValidations count="4">
    <dataValidation type="list" allowBlank="1" showInputMessage="1" showErrorMessage="1" sqref="C2:C42">
      <formula1>state</formula1>
    </dataValidation>
    <dataValidation type="list" allowBlank="1" showInputMessage="1" showErrorMessage="1" sqref="E1:E42">
      <formula1>kind</formula1>
    </dataValidation>
    <dataValidation type="list" allowBlank="1" showInputMessage="1" showErrorMessage="1" sqref="F2:F42">
      <formula1>walnutcultivar</formula1>
    </dataValidation>
    <dataValidation type="list" allowBlank="1" showInputMessage="1" showErrorMessage="1" sqref="B2:B42">
      <formula1>entrant</formula1>
    </dataValidation>
  </dataValidations>
  <pageMargins left="0.28999999999999998" right="0.25" top="0.75" bottom="0.5" header="0.49" footer="0.5"/>
  <pageSetup scale="72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995"/>
  <sheetViews>
    <sheetView zoomScale="70" zoomScaleNormal="100" zoomScaleSheetLayoutView="75" workbookViewId="0">
      <pane xSplit="3" ySplit="1" topLeftCell="D2" activePane="bottomRight" state="frozen"/>
      <selection pane="topRight" activeCell="E1" sqref="E1"/>
      <selection pane="bottomLeft" activeCell="A5" sqref="A5"/>
      <selection pane="bottomRight" activeCell="F9" sqref="F9"/>
    </sheetView>
  </sheetViews>
  <sheetFormatPr defaultRowHeight="15" x14ac:dyDescent="0.2"/>
  <cols>
    <col min="1" max="1" width="6.77734375" customWidth="1"/>
    <col min="2" max="2" width="15" customWidth="1"/>
    <col min="3" max="3" width="6.77734375" customWidth="1"/>
    <col min="4" max="4" width="9.5546875" customWidth="1"/>
    <col min="5" max="5" width="8.88671875" style="48"/>
    <col min="6" max="6" width="12.33203125" customWidth="1"/>
    <col min="7" max="7" width="13.21875" style="2" customWidth="1"/>
    <col min="8" max="8" width="10.21875" customWidth="1"/>
    <col min="9" max="9" width="9.6640625" style="2" customWidth="1"/>
    <col min="10" max="10" width="8.77734375" style="2" customWidth="1"/>
    <col min="11" max="11" width="14.44140625" style="2" customWidth="1"/>
    <col min="12" max="12" width="8.21875" customWidth="1"/>
    <col min="13" max="13" width="10" style="2" customWidth="1"/>
    <col min="14" max="14" width="11.109375" customWidth="1"/>
    <col min="15" max="15" width="14.33203125" customWidth="1"/>
    <col min="16" max="16" width="11" style="2" customWidth="1"/>
    <col min="17" max="17" width="8.88671875" style="2"/>
    <col min="18" max="19" width="8.6640625" customWidth="1"/>
    <col min="20" max="20" width="9.88671875" customWidth="1"/>
    <col min="21" max="21" width="12" style="2" customWidth="1"/>
    <col min="22" max="22" width="7.21875" customWidth="1"/>
    <col min="24" max="24" width="9" customWidth="1"/>
    <col min="25" max="25" width="7.77734375" style="2" customWidth="1"/>
    <col min="26" max="26" width="7.21875" style="2" customWidth="1"/>
    <col min="27" max="27" width="10.33203125" style="2" customWidth="1"/>
    <col min="28" max="28" width="10" customWidth="1"/>
    <col min="29" max="29" width="10" style="2" customWidth="1"/>
    <col min="31" max="31" width="7.21875" customWidth="1"/>
    <col min="36" max="36" width="39.21875" customWidth="1"/>
  </cols>
  <sheetData>
    <row r="1" spans="1:36" ht="74.25" customHeight="1" x14ac:dyDescent="0.2">
      <c r="A1" s="6"/>
      <c r="B1" s="39" t="s">
        <v>0</v>
      </c>
      <c r="C1" s="6" t="s">
        <v>1</v>
      </c>
      <c r="D1" s="6" t="s">
        <v>2</v>
      </c>
      <c r="E1" s="39" t="s">
        <v>3</v>
      </c>
      <c r="F1" s="6" t="s">
        <v>4</v>
      </c>
      <c r="G1" s="6" t="s">
        <v>6</v>
      </c>
      <c r="H1" s="6" t="s">
        <v>7</v>
      </c>
      <c r="I1" s="39" t="s">
        <v>33</v>
      </c>
      <c r="J1" s="6" t="s">
        <v>8</v>
      </c>
      <c r="K1" s="39" t="s">
        <v>34</v>
      </c>
      <c r="L1" s="6" t="s">
        <v>9</v>
      </c>
      <c r="M1" s="6" t="s">
        <v>10</v>
      </c>
      <c r="N1" s="6" t="s">
        <v>11</v>
      </c>
      <c r="O1" s="6" t="s">
        <v>5</v>
      </c>
      <c r="P1" s="6" t="s">
        <v>19</v>
      </c>
      <c r="Q1" s="6" t="s">
        <v>20</v>
      </c>
      <c r="R1" s="6" t="s">
        <v>18</v>
      </c>
      <c r="S1" s="6" t="s">
        <v>21</v>
      </c>
      <c r="T1" s="6" t="s">
        <v>22</v>
      </c>
      <c r="U1" s="39" t="s">
        <v>29</v>
      </c>
      <c r="V1" s="6" t="s">
        <v>12</v>
      </c>
      <c r="W1" s="6" t="s">
        <v>13</v>
      </c>
      <c r="X1" s="6" t="s">
        <v>23</v>
      </c>
      <c r="Y1" s="39" t="s">
        <v>32</v>
      </c>
      <c r="Z1" s="39" t="s">
        <v>30</v>
      </c>
      <c r="AA1" s="6" t="s">
        <v>24</v>
      </c>
      <c r="AB1" s="6" t="s">
        <v>14</v>
      </c>
      <c r="AC1" s="39" t="s">
        <v>31</v>
      </c>
      <c r="AD1" s="6" t="s">
        <v>15</v>
      </c>
      <c r="AE1" s="6" t="s">
        <v>16</v>
      </c>
      <c r="AF1" s="6" t="s">
        <v>17</v>
      </c>
      <c r="AG1" s="106" t="s">
        <v>40</v>
      </c>
      <c r="AH1" s="195" t="s">
        <v>44</v>
      </c>
      <c r="AI1" s="195" t="s">
        <v>45</v>
      </c>
      <c r="AJ1" s="106" t="s">
        <v>72</v>
      </c>
    </row>
    <row r="2" spans="1:36" s="105" customFormat="1" ht="38.25" x14ac:dyDescent="0.2">
      <c r="A2" s="86"/>
      <c r="B2" s="50" t="s">
        <v>38</v>
      </c>
      <c r="C2" s="87" t="s">
        <v>25</v>
      </c>
      <c r="D2" s="199" t="s">
        <v>41</v>
      </c>
      <c r="E2" s="200" t="s">
        <v>42</v>
      </c>
      <c r="F2" s="200" t="s">
        <v>42</v>
      </c>
      <c r="G2" s="91">
        <v>1</v>
      </c>
      <c r="H2" s="92">
        <f t="shared" ref="H2" si="0">IF(G2=0,1,IF(G2&lt;2.4,2,3))</f>
        <v>2</v>
      </c>
      <c r="I2" s="91">
        <v>1</v>
      </c>
      <c r="J2" s="91">
        <v>5</v>
      </c>
      <c r="K2" s="91">
        <v>6</v>
      </c>
      <c r="L2" s="92">
        <f t="shared" ref="L2" si="1">IF(J2&lt;0.2,0,IF(J2/K2=1,1,IF(J2/K2&gt;0.77,2,3)))</f>
        <v>2</v>
      </c>
      <c r="M2" s="91">
        <v>6.9</v>
      </c>
      <c r="N2" s="93">
        <f t="shared" ref="N2" si="2">IF(M2&lt;1,0,M2/J2)</f>
        <v>1.3800000000000001</v>
      </c>
      <c r="O2" s="86">
        <f t="shared" ref="O2" si="3">IF(N2&gt;19.9,1,IF(N2&gt;14.91,2,3))</f>
        <v>3</v>
      </c>
      <c r="P2" s="94">
        <v>2.4</v>
      </c>
      <c r="Q2" s="94">
        <v>0</v>
      </c>
      <c r="R2" s="95">
        <f t="shared" ref="R2" si="4">Q2+P2</f>
        <v>2.4</v>
      </c>
      <c r="S2" s="96">
        <f t="shared" ref="S2" si="5">IF(R2&lt;1,0,P2/R2)</f>
        <v>1</v>
      </c>
      <c r="T2" s="97">
        <f t="shared" ref="T2" si="6">IF(S2&gt;0.891,1,IF(S2&gt;0.591,2,3))</f>
        <v>1</v>
      </c>
      <c r="U2" s="91">
        <v>5</v>
      </c>
      <c r="V2" s="97">
        <f t="shared" ref="V2" si="7">IF(U2&lt;1,3,IF(U2/(J2*4)&gt;0.949,1,IF(U2/(J2*4)&gt;0.599,2,3)))</f>
        <v>3</v>
      </c>
      <c r="W2" s="95">
        <f t="shared" ref="W2" si="8">IF(J2&lt;2,0,R2/J2)</f>
        <v>0.48</v>
      </c>
      <c r="X2" s="97">
        <f t="shared" ref="X2" si="9">IF(W2&gt;4.9,1,IF(W2&gt;3.9,2,3))</f>
        <v>3</v>
      </c>
      <c r="Y2" s="94">
        <v>1</v>
      </c>
      <c r="Z2" s="98">
        <v>1</v>
      </c>
      <c r="AA2" s="99">
        <v>5</v>
      </c>
      <c r="AB2" s="100">
        <f t="shared" ref="AB2" si="10">IF(J2&lt;2,0,IF(AA2/(J2*4)&gt;0.949,1,IF(AA2/(J2*4)&gt;0.749,2,3)))</f>
        <v>3</v>
      </c>
      <c r="AC2" s="98">
        <v>1</v>
      </c>
      <c r="AD2" s="101">
        <f t="shared" ref="AD2" si="11">IF(M2&lt;1,0,R2/M2)</f>
        <v>0.34782608695652173</v>
      </c>
      <c r="AE2" s="100">
        <f t="shared" ref="AE2" si="12">IF(AC2&lt;1,0,AC2+AB2+Z2+Y2+X2+V2+T2+O2+L2+I2+H2)</f>
        <v>21</v>
      </c>
      <c r="AF2" s="102">
        <f t="shared" ref="AF2" si="13">IF(AE2&lt;1,0,AD2/AE2*10000)</f>
        <v>165.63146997929607</v>
      </c>
      <c r="AG2" s="175">
        <v>64.3</v>
      </c>
      <c r="AH2" s="201">
        <f>P2+Q2+AG2</f>
        <v>66.7</v>
      </c>
      <c r="AI2" s="201">
        <f>M2</f>
        <v>6.9</v>
      </c>
      <c r="AJ2" s="175" t="s">
        <v>95</v>
      </c>
    </row>
    <row r="3" spans="1:36" s="216" customFormat="1" x14ac:dyDescent="0.2">
      <c r="A3" s="229"/>
      <c r="C3" s="230"/>
      <c r="D3" s="254"/>
      <c r="E3" s="292"/>
      <c r="F3" s="233"/>
      <c r="G3" s="233"/>
      <c r="H3" s="234"/>
      <c r="I3" s="233"/>
      <c r="J3" s="233"/>
      <c r="K3" s="233"/>
      <c r="L3" s="234"/>
      <c r="M3" s="233"/>
      <c r="N3" s="235"/>
      <c r="O3" s="229"/>
      <c r="P3" s="233"/>
      <c r="Q3" s="233"/>
      <c r="R3" s="237"/>
      <c r="S3" s="238"/>
      <c r="T3" s="239"/>
      <c r="U3" s="233"/>
      <c r="V3" s="239"/>
      <c r="W3" s="237"/>
      <c r="X3" s="239"/>
      <c r="Y3" s="233"/>
      <c r="Z3" s="233"/>
      <c r="AA3" s="233"/>
      <c r="AB3" s="239"/>
      <c r="AC3" s="233"/>
      <c r="AD3" s="240"/>
      <c r="AE3" s="239"/>
      <c r="AF3" s="237"/>
      <c r="AG3" s="243"/>
      <c r="AH3" s="248"/>
      <c r="AI3" s="248"/>
      <c r="AJ3" s="243"/>
    </row>
    <row r="4" spans="1:36" s="216" customFormat="1" x14ac:dyDescent="0.2">
      <c r="A4" s="229"/>
      <c r="B4" s="225"/>
      <c r="C4" s="230"/>
      <c r="D4" s="254"/>
      <c r="E4" s="293"/>
      <c r="F4" s="233"/>
      <c r="G4" s="233"/>
      <c r="H4" s="234"/>
      <c r="I4" s="233"/>
      <c r="J4" s="233"/>
      <c r="K4" s="233"/>
      <c r="L4" s="234"/>
      <c r="M4" s="233"/>
      <c r="N4" s="235"/>
      <c r="O4" s="229"/>
      <c r="P4" s="233"/>
      <c r="Q4" s="233"/>
      <c r="R4" s="237"/>
      <c r="S4" s="238"/>
      <c r="T4" s="239"/>
      <c r="U4" s="233"/>
      <c r="V4" s="239"/>
      <c r="W4" s="237"/>
      <c r="X4" s="239"/>
      <c r="Y4" s="233"/>
      <c r="Z4" s="233"/>
      <c r="AA4" s="233"/>
      <c r="AB4" s="239"/>
      <c r="AC4" s="233"/>
      <c r="AD4" s="240"/>
      <c r="AE4" s="239"/>
      <c r="AF4" s="237"/>
      <c r="AG4" s="243"/>
      <c r="AH4" s="248"/>
      <c r="AI4" s="248"/>
      <c r="AJ4" s="243"/>
    </row>
    <row r="5" spans="1:36" s="216" customFormat="1" x14ac:dyDescent="0.2">
      <c r="A5" s="229"/>
      <c r="C5" s="230"/>
      <c r="D5" s="256"/>
      <c r="E5" s="293"/>
      <c r="F5" s="233"/>
      <c r="G5" s="233"/>
      <c r="H5" s="234"/>
      <c r="I5" s="233"/>
      <c r="J5" s="233"/>
      <c r="K5" s="233"/>
      <c r="L5" s="234"/>
      <c r="M5" s="233"/>
      <c r="N5" s="235"/>
      <c r="O5" s="229"/>
      <c r="P5" s="236"/>
      <c r="Q5" s="236"/>
      <c r="R5" s="237"/>
      <c r="S5" s="238"/>
      <c r="T5" s="239"/>
      <c r="U5" s="233"/>
      <c r="V5" s="239"/>
      <c r="W5" s="237"/>
      <c r="X5" s="239"/>
      <c r="Y5" s="236"/>
      <c r="Z5" s="236"/>
      <c r="AA5" s="233"/>
      <c r="AB5" s="239"/>
      <c r="AC5" s="236"/>
      <c r="AD5" s="240"/>
      <c r="AE5" s="239"/>
      <c r="AF5" s="237"/>
      <c r="AG5" s="243"/>
      <c r="AH5" s="248"/>
      <c r="AI5" s="248"/>
      <c r="AJ5" s="243"/>
    </row>
    <row r="6" spans="1:36" s="216" customFormat="1" x14ac:dyDescent="0.2">
      <c r="A6" s="229"/>
      <c r="B6" s="313"/>
      <c r="C6" s="230"/>
      <c r="D6" s="254"/>
      <c r="E6" s="292"/>
      <c r="F6" s="233"/>
      <c r="G6" s="233"/>
      <c r="H6" s="234"/>
      <c r="I6" s="233"/>
      <c r="J6" s="233"/>
      <c r="K6" s="233"/>
      <c r="L6" s="234"/>
      <c r="M6" s="233"/>
      <c r="N6" s="235"/>
      <c r="O6" s="229"/>
      <c r="P6" s="236"/>
      <c r="Q6" s="233"/>
      <c r="R6" s="237"/>
      <c r="S6" s="238"/>
      <c r="T6" s="239"/>
      <c r="U6" s="233"/>
      <c r="V6" s="239"/>
      <c r="W6" s="237"/>
      <c r="X6" s="239"/>
      <c r="Y6" s="233"/>
      <c r="Z6" s="233"/>
      <c r="AA6" s="233"/>
      <c r="AB6" s="239"/>
      <c r="AC6" s="233"/>
      <c r="AD6" s="240"/>
      <c r="AE6" s="239"/>
      <c r="AF6" s="237"/>
      <c r="AG6" s="243"/>
      <c r="AH6" s="248"/>
      <c r="AI6" s="248"/>
      <c r="AJ6" s="243"/>
    </row>
    <row r="7" spans="1:36" s="216" customFormat="1" x14ac:dyDescent="0.2">
      <c r="A7" s="229"/>
      <c r="C7" s="230"/>
      <c r="D7" s="254"/>
      <c r="E7" s="292"/>
      <c r="F7" s="233"/>
      <c r="G7" s="233"/>
      <c r="H7" s="234"/>
      <c r="I7" s="233"/>
      <c r="J7" s="233"/>
      <c r="K7" s="233"/>
      <c r="L7" s="234"/>
      <c r="M7" s="233"/>
      <c r="N7" s="235"/>
      <c r="O7" s="229"/>
      <c r="P7" s="233"/>
      <c r="Q7" s="233"/>
      <c r="R7" s="237"/>
      <c r="S7" s="238"/>
      <c r="T7" s="239"/>
      <c r="U7" s="233"/>
      <c r="V7" s="239"/>
      <c r="W7" s="237"/>
      <c r="X7" s="239"/>
      <c r="Y7" s="233"/>
      <c r="Z7" s="233"/>
      <c r="AA7" s="233"/>
      <c r="AB7" s="239"/>
      <c r="AC7" s="233"/>
      <c r="AD7" s="240"/>
      <c r="AE7" s="239"/>
      <c r="AF7" s="237"/>
      <c r="AG7" s="243"/>
      <c r="AH7" s="248"/>
      <c r="AI7" s="248"/>
      <c r="AJ7" s="243"/>
    </row>
    <row r="8" spans="1:36" s="216" customFormat="1" x14ac:dyDescent="0.2">
      <c r="A8" s="229"/>
      <c r="B8" s="225"/>
      <c r="C8" s="230"/>
      <c r="D8" s="254"/>
      <c r="E8" s="292"/>
      <c r="F8" s="233"/>
      <c r="G8" s="233"/>
      <c r="H8" s="234"/>
      <c r="I8" s="233"/>
      <c r="J8" s="233"/>
      <c r="K8" s="233"/>
      <c r="L8" s="234"/>
      <c r="M8" s="233"/>
      <c r="N8" s="235"/>
      <c r="O8" s="229"/>
      <c r="P8" s="233"/>
      <c r="Q8" s="236"/>
      <c r="R8" s="237"/>
      <c r="S8" s="238"/>
      <c r="T8" s="239"/>
      <c r="U8" s="233"/>
      <c r="V8" s="239"/>
      <c r="W8" s="237"/>
      <c r="X8" s="239"/>
      <c r="Y8" s="233"/>
      <c r="Z8" s="233"/>
      <c r="AA8" s="233"/>
      <c r="AB8" s="239"/>
      <c r="AC8" s="233"/>
      <c r="AD8" s="240"/>
      <c r="AE8" s="239"/>
      <c r="AF8" s="237"/>
      <c r="AG8" s="243"/>
      <c r="AH8" s="248"/>
      <c r="AI8" s="248"/>
      <c r="AJ8" s="243"/>
    </row>
    <row r="9" spans="1:36" s="216" customFormat="1" x14ac:dyDescent="0.2">
      <c r="A9" s="229"/>
      <c r="C9" s="230"/>
      <c r="D9" s="254"/>
      <c r="E9" s="292"/>
      <c r="F9" s="233"/>
      <c r="G9" s="233"/>
      <c r="H9" s="234"/>
      <c r="I9" s="233"/>
      <c r="J9" s="233"/>
      <c r="K9" s="233"/>
      <c r="L9" s="234"/>
      <c r="M9" s="233"/>
      <c r="N9" s="235"/>
      <c r="O9" s="229"/>
      <c r="P9" s="236"/>
      <c r="Q9" s="233"/>
      <c r="R9" s="237"/>
      <c r="S9" s="238"/>
      <c r="T9" s="239"/>
      <c r="U9" s="233"/>
      <c r="V9" s="239"/>
      <c r="W9" s="237"/>
      <c r="X9" s="239"/>
      <c r="Y9" s="233"/>
      <c r="Z9" s="233"/>
      <c r="AA9" s="233"/>
      <c r="AB9" s="239"/>
      <c r="AC9" s="233"/>
      <c r="AD9" s="240"/>
      <c r="AE9" s="239"/>
      <c r="AF9" s="237"/>
      <c r="AG9" s="243"/>
      <c r="AH9" s="248"/>
      <c r="AI9" s="248"/>
      <c r="AJ9" s="243"/>
    </row>
    <row r="10" spans="1:36" s="216" customFormat="1" x14ac:dyDescent="0.2">
      <c r="A10" s="229"/>
      <c r="C10" s="230"/>
      <c r="D10" s="254"/>
      <c r="E10" s="292"/>
      <c r="F10" s="233"/>
      <c r="G10" s="233"/>
      <c r="H10" s="234"/>
      <c r="I10" s="233"/>
      <c r="J10" s="233"/>
      <c r="K10" s="233"/>
      <c r="L10" s="234"/>
      <c r="M10" s="233"/>
      <c r="N10" s="235"/>
      <c r="O10" s="229"/>
      <c r="P10" s="236"/>
      <c r="Q10" s="233"/>
      <c r="R10" s="237"/>
      <c r="S10" s="238"/>
      <c r="T10" s="239"/>
      <c r="U10" s="233"/>
      <c r="V10" s="239"/>
      <c r="W10" s="237"/>
      <c r="X10" s="239"/>
      <c r="Y10" s="233"/>
      <c r="Z10" s="233"/>
      <c r="AA10" s="233"/>
      <c r="AB10" s="239"/>
      <c r="AC10" s="233"/>
      <c r="AD10" s="240"/>
      <c r="AE10" s="239"/>
      <c r="AF10" s="237"/>
      <c r="AG10" s="243"/>
      <c r="AH10" s="248"/>
      <c r="AI10" s="248"/>
      <c r="AJ10" s="243"/>
    </row>
    <row r="11" spans="1:36" s="216" customFormat="1" x14ac:dyDescent="0.2">
      <c r="A11" s="229"/>
      <c r="C11" s="230"/>
      <c r="D11" s="254"/>
      <c r="E11" s="292"/>
      <c r="F11" s="233"/>
      <c r="G11" s="233"/>
      <c r="H11" s="234"/>
      <c r="I11" s="233"/>
      <c r="J11" s="233"/>
      <c r="K11" s="233"/>
      <c r="L11" s="234"/>
      <c r="M11" s="233"/>
      <c r="N11" s="235"/>
      <c r="O11" s="229"/>
      <c r="P11" s="233"/>
      <c r="Q11" s="236"/>
      <c r="R11" s="237"/>
      <c r="S11" s="238"/>
      <c r="T11" s="239"/>
      <c r="U11" s="233"/>
      <c r="V11" s="239"/>
      <c r="W11" s="237"/>
      <c r="X11" s="239"/>
      <c r="Y11" s="233"/>
      <c r="Z11" s="233"/>
      <c r="AA11" s="233"/>
      <c r="AB11" s="239"/>
      <c r="AC11" s="233"/>
      <c r="AD11" s="240"/>
      <c r="AE11" s="239"/>
      <c r="AF11" s="237"/>
      <c r="AG11" s="243"/>
      <c r="AH11" s="248"/>
      <c r="AI11" s="248"/>
      <c r="AJ11" s="243"/>
    </row>
    <row r="12" spans="1:36" s="216" customFormat="1" x14ac:dyDescent="0.2">
      <c r="A12" s="229"/>
      <c r="C12" s="230"/>
      <c r="D12" s="254"/>
      <c r="E12" s="292"/>
      <c r="F12" s="233"/>
      <c r="G12" s="233"/>
      <c r="H12" s="234"/>
      <c r="I12" s="233"/>
      <c r="J12" s="233"/>
      <c r="K12" s="233"/>
      <c r="L12" s="234"/>
      <c r="M12" s="233"/>
      <c r="N12" s="235"/>
      <c r="O12" s="229"/>
      <c r="P12" s="233"/>
      <c r="Q12" s="233"/>
      <c r="R12" s="237"/>
      <c r="S12" s="238"/>
      <c r="T12" s="239"/>
      <c r="U12" s="233"/>
      <c r="V12" s="239"/>
      <c r="W12" s="237"/>
      <c r="X12" s="239"/>
      <c r="Y12" s="233"/>
      <c r="Z12" s="233"/>
      <c r="AA12" s="233"/>
      <c r="AB12" s="239"/>
      <c r="AC12" s="233"/>
      <c r="AD12" s="240"/>
      <c r="AE12" s="239"/>
      <c r="AF12" s="237"/>
      <c r="AG12" s="243"/>
      <c r="AH12" s="248"/>
      <c r="AI12" s="248"/>
      <c r="AJ12" s="243"/>
    </row>
    <row r="13" spans="1:36" s="216" customFormat="1" x14ac:dyDescent="0.2">
      <c r="A13" s="229"/>
      <c r="C13" s="230"/>
      <c r="D13" s="254"/>
      <c r="E13" s="292"/>
      <c r="F13" s="233"/>
      <c r="G13" s="233"/>
      <c r="H13" s="234"/>
      <c r="I13" s="233"/>
      <c r="J13" s="233"/>
      <c r="K13" s="233"/>
      <c r="L13" s="234"/>
      <c r="M13" s="233"/>
      <c r="N13" s="235"/>
      <c r="O13" s="229"/>
      <c r="P13" s="236"/>
      <c r="Q13" s="233"/>
      <c r="R13" s="237"/>
      <c r="S13" s="238"/>
      <c r="T13" s="239"/>
      <c r="U13" s="233"/>
      <c r="V13" s="239"/>
      <c r="W13" s="237"/>
      <c r="X13" s="239"/>
      <c r="Y13" s="233"/>
      <c r="Z13" s="233"/>
      <c r="AA13" s="233"/>
      <c r="AB13" s="239"/>
      <c r="AC13" s="233"/>
      <c r="AD13" s="240"/>
      <c r="AE13" s="239"/>
      <c r="AF13" s="237"/>
      <c r="AG13" s="243"/>
      <c r="AH13" s="248"/>
      <c r="AI13" s="248"/>
      <c r="AJ13" s="243"/>
    </row>
    <row r="14" spans="1:36" s="216" customFormat="1" x14ac:dyDescent="0.2">
      <c r="A14" s="229"/>
      <c r="C14" s="230"/>
      <c r="D14" s="256"/>
      <c r="E14" s="292"/>
      <c r="F14" s="233"/>
      <c r="G14" s="233"/>
      <c r="H14" s="234"/>
      <c r="I14" s="233"/>
      <c r="J14" s="233"/>
      <c r="K14" s="233"/>
      <c r="L14" s="234"/>
      <c r="M14" s="233"/>
      <c r="N14" s="235"/>
      <c r="O14" s="229"/>
      <c r="P14" s="236"/>
      <c r="Q14" s="236"/>
      <c r="R14" s="237"/>
      <c r="S14" s="238"/>
      <c r="T14" s="239"/>
      <c r="U14" s="233"/>
      <c r="V14" s="239"/>
      <c r="W14" s="237"/>
      <c r="X14" s="239"/>
      <c r="Y14" s="236"/>
      <c r="Z14" s="236"/>
      <c r="AA14" s="233"/>
      <c r="AB14" s="239"/>
      <c r="AC14" s="236"/>
      <c r="AD14" s="240"/>
      <c r="AE14" s="239"/>
      <c r="AF14" s="237"/>
      <c r="AG14" s="243"/>
      <c r="AH14" s="248"/>
      <c r="AI14" s="248"/>
      <c r="AJ14" s="243"/>
    </row>
    <row r="15" spans="1:36" s="216" customFormat="1" x14ac:dyDescent="0.2">
      <c r="A15" s="229"/>
      <c r="C15" s="230"/>
      <c r="D15" s="254"/>
      <c r="E15" s="292"/>
      <c r="F15" s="233"/>
      <c r="G15" s="233"/>
      <c r="H15" s="234"/>
      <c r="I15" s="233"/>
      <c r="J15" s="233"/>
      <c r="K15" s="233"/>
      <c r="L15" s="234"/>
      <c r="M15" s="233"/>
      <c r="N15" s="235"/>
      <c r="O15" s="229"/>
      <c r="P15" s="233"/>
      <c r="Q15" s="233"/>
      <c r="R15" s="237"/>
      <c r="S15" s="238"/>
      <c r="T15" s="239"/>
      <c r="U15" s="233"/>
      <c r="V15" s="239"/>
      <c r="W15" s="237"/>
      <c r="X15" s="239"/>
      <c r="Y15" s="233"/>
      <c r="Z15" s="233"/>
      <c r="AA15" s="233"/>
      <c r="AB15" s="239"/>
      <c r="AC15" s="233"/>
      <c r="AD15" s="240"/>
      <c r="AE15" s="239"/>
      <c r="AF15" s="237"/>
      <c r="AG15" s="243"/>
      <c r="AH15" s="248"/>
      <c r="AI15" s="248"/>
      <c r="AJ15" s="243"/>
    </row>
    <row r="16" spans="1:36" s="216" customFormat="1" x14ac:dyDescent="0.2">
      <c r="A16" s="229"/>
      <c r="C16" s="230"/>
      <c r="D16" s="256"/>
      <c r="E16" s="293"/>
      <c r="F16" s="233"/>
      <c r="G16" s="233"/>
      <c r="H16" s="234"/>
      <c r="I16" s="233"/>
      <c r="J16" s="233"/>
      <c r="K16" s="233"/>
      <c r="L16" s="234"/>
      <c r="M16" s="233"/>
      <c r="N16" s="235"/>
      <c r="O16" s="229"/>
      <c r="P16" s="233"/>
      <c r="Q16" s="233"/>
      <c r="R16" s="237"/>
      <c r="S16" s="238"/>
      <c r="T16" s="239"/>
      <c r="U16" s="233"/>
      <c r="V16" s="239"/>
      <c r="W16" s="237"/>
      <c r="X16" s="239"/>
      <c r="Y16" s="236"/>
      <c r="Z16" s="236"/>
      <c r="AA16" s="233"/>
      <c r="AB16" s="239"/>
      <c r="AC16" s="236"/>
      <c r="AD16" s="240"/>
      <c r="AE16" s="239"/>
      <c r="AF16" s="237"/>
      <c r="AG16" s="243"/>
      <c r="AH16" s="248"/>
      <c r="AI16" s="248"/>
      <c r="AJ16" s="243"/>
    </row>
    <row r="17" spans="1:36" s="216" customFormat="1" x14ac:dyDescent="0.2">
      <c r="A17" s="229"/>
      <c r="C17" s="230"/>
      <c r="D17" s="254"/>
      <c r="E17" s="292"/>
      <c r="F17" s="233"/>
      <c r="G17" s="233"/>
      <c r="H17" s="234"/>
      <c r="I17" s="233"/>
      <c r="J17" s="233"/>
      <c r="K17" s="233"/>
      <c r="L17" s="234"/>
      <c r="M17" s="233"/>
      <c r="N17" s="235"/>
      <c r="O17" s="229"/>
      <c r="P17" s="236"/>
      <c r="Q17" s="236"/>
      <c r="R17" s="237"/>
      <c r="S17" s="238"/>
      <c r="T17" s="239"/>
      <c r="U17" s="233"/>
      <c r="V17" s="239"/>
      <c r="W17" s="237"/>
      <c r="X17" s="239"/>
      <c r="Y17" s="233"/>
      <c r="Z17" s="233"/>
      <c r="AA17" s="233"/>
      <c r="AB17" s="239"/>
      <c r="AC17" s="233"/>
      <c r="AD17" s="240"/>
      <c r="AE17" s="239"/>
      <c r="AF17" s="237"/>
      <c r="AG17" s="243"/>
      <c r="AH17" s="248"/>
      <c r="AI17" s="248"/>
      <c r="AJ17" s="243"/>
    </row>
    <row r="18" spans="1:36" s="216" customFormat="1" x14ac:dyDescent="0.2">
      <c r="A18" s="229"/>
      <c r="C18" s="230"/>
      <c r="D18" s="254"/>
      <c r="E18" s="292"/>
      <c r="F18" s="233"/>
      <c r="G18" s="233"/>
      <c r="H18" s="234"/>
      <c r="I18" s="233"/>
      <c r="J18" s="233"/>
      <c r="K18" s="233"/>
      <c r="L18" s="234"/>
      <c r="M18" s="233"/>
      <c r="N18" s="235"/>
      <c r="O18" s="229"/>
      <c r="P18" s="236"/>
      <c r="Q18" s="233"/>
      <c r="R18" s="237"/>
      <c r="S18" s="238"/>
      <c r="T18" s="239"/>
      <c r="U18" s="233"/>
      <c r="V18" s="239"/>
      <c r="W18" s="237"/>
      <c r="X18" s="239"/>
      <c r="Y18" s="233"/>
      <c r="Z18" s="233"/>
      <c r="AA18" s="233"/>
      <c r="AB18" s="239"/>
      <c r="AC18" s="233"/>
      <c r="AD18" s="240"/>
      <c r="AE18" s="239"/>
      <c r="AF18" s="237"/>
      <c r="AG18" s="243"/>
      <c r="AH18" s="248"/>
      <c r="AI18" s="248"/>
      <c r="AJ18" s="248"/>
    </row>
    <row r="19" spans="1:36" s="216" customFormat="1" x14ac:dyDescent="0.2">
      <c r="A19" s="229"/>
      <c r="B19" s="225"/>
      <c r="C19" s="230"/>
      <c r="D19" s="257"/>
      <c r="E19" s="292"/>
      <c r="F19" s="236"/>
      <c r="G19" s="233"/>
      <c r="H19" s="234"/>
      <c r="I19" s="233"/>
      <c r="J19" s="233"/>
      <c r="K19" s="233"/>
      <c r="L19" s="234"/>
      <c r="M19" s="233"/>
      <c r="N19" s="235"/>
      <c r="O19" s="229"/>
      <c r="P19" s="233"/>
      <c r="Q19" s="233"/>
      <c r="R19" s="237"/>
      <c r="S19" s="238"/>
      <c r="T19" s="239"/>
      <c r="U19" s="233"/>
      <c r="V19" s="239"/>
      <c r="W19" s="237"/>
      <c r="X19" s="239"/>
      <c r="Y19" s="236"/>
      <c r="Z19" s="236"/>
      <c r="AA19" s="233"/>
      <c r="AB19" s="239"/>
      <c r="AC19" s="236"/>
      <c r="AD19" s="240"/>
      <c r="AE19" s="239"/>
      <c r="AF19" s="237"/>
      <c r="AG19" s="243"/>
      <c r="AH19" s="248"/>
      <c r="AI19" s="248"/>
      <c r="AJ19" s="248"/>
    </row>
    <row r="20" spans="1:36" s="216" customFormat="1" x14ac:dyDescent="0.2">
      <c r="A20" s="229"/>
      <c r="C20" s="230"/>
      <c r="D20" s="256"/>
      <c r="E20" s="293"/>
      <c r="F20" s="233"/>
      <c r="G20" s="233"/>
      <c r="H20" s="234"/>
      <c r="I20" s="233"/>
      <c r="J20" s="233"/>
      <c r="K20" s="233"/>
      <c r="L20" s="234"/>
      <c r="M20" s="233"/>
      <c r="N20" s="235"/>
      <c r="O20" s="229"/>
      <c r="P20" s="233"/>
      <c r="Q20" s="236"/>
      <c r="R20" s="237"/>
      <c r="S20" s="238"/>
      <c r="T20" s="239"/>
      <c r="U20" s="233"/>
      <c r="V20" s="239"/>
      <c r="W20" s="237"/>
      <c r="X20" s="239"/>
      <c r="Y20" s="236"/>
      <c r="Z20" s="236"/>
      <c r="AA20" s="233"/>
      <c r="AB20" s="239"/>
      <c r="AC20" s="236"/>
      <c r="AD20" s="240"/>
      <c r="AE20" s="239"/>
      <c r="AF20" s="237"/>
      <c r="AG20" s="243"/>
      <c r="AH20" s="248"/>
      <c r="AI20" s="248"/>
      <c r="AJ20" s="248"/>
    </row>
    <row r="21" spans="1:36" s="216" customFormat="1" x14ac:dyDescent="0.2">
      <c r="A21" s="229"/>
      <c r="B21" s="225"/>
      <c r="C21" s="230"/>
      <c r="D21" s="256"/>
      <c r="E21" s="292"/>
      <c r="F21" s="236"/>
      <c r="G21" s="233"/>
      <c r="H21" s="234"/>
      <c r="I21" s="233"/>
      <c r="J21" s="233"/>
      <c r="K21" s="233"/>
      <c r="L21" s="234"/>
      <c r="M21" s="233"/>
      <c r="N21" s="235"/>
      <c r="O21" s="229"/>
      <c r="P21" s="236"/>
      <c r="Q21" s="233"/>
      <c r="R21" s="237"/>
      <c r="S21" s="238"/>
      <c r="T21" s="239"/>
      <c r="U21" s="233"/>
      <c r="V21" s="239"/>
      <c r="W21" s="237"/>
      <c r="X21" s="239"/>
      <c r="Y21" s="236"/>
      <c r="Z21" s="236"/>
      <c r="AA21" s="233"/>
      <c r="AB21" s="239"/>
      <c r="AC21" s="236"/>
      <c r="AD21" s="240"/>
      <c r="AE21" s="239"/>
      <c r="AF21" s="237"/>
      <c r="AG21" s="243"/>
      <c r="AH21" s="248"/>
      <c r="AI21" s="248"/>
      <c r="AJ21" s="248"/>
    </row>
    <row r="22" spans="1:36" s="216" customFormat="1" x14ac:dyDescent="0.2">
      <c r="A22" s="229"/>
      <c r="C22" s="230"/>
      <c r="D22" s="254"/>
      <c r="E22" s="292"/>
      <c r="F22" s="233"/>
      <c r="G22" s="233"/>
      <c r="H22" s="234"/>
      <c r="I22" s="233"/>
      <c r="J22" s="233"/>
      <c r="K22" s="233"/>
      <c r="L22" s="234"/>
      <c r="M22" s="233"/>
      <c r="N22" s="235"/>
      <c r="O22" s="229"/>
      <c r="P22" s="236"/>
      <c r="Q22" s="233"/>
      <c r="R22" s="237"/>
      <c r="S22" s="238"/>
      <c r="T22" s="239"/>
      <c r="U22" s="233"/>
      <c r="V22" s="239"/>
      <c r="W22" s="237"/>
      <c r="X22" s="239"/>
      <c r="Y22" s="233"/>
      <c r="Z22" s="233"/>
      <c r="AA22" s="233"/>
      <c r="AB22" s="239"/>
      <c r="AC22" s="233"/>
      <c r="AD22" s="240"/>
      <c r="AE22" s="239"/>
      <c r="AF22" s="237"/>
      <c r="AG22" s="243"/>
      <c r="AH22" s="248"/>
      <c r="AI22" s="248"/>
      <c r="AJ22" s="248"/>
    </row>
    <row r="23" spans="1:36" s="216" customFormat="1" x14ac:dyDescent="0.2">
      <c r="A23" s="229"/>
      <c r="B23" s="225"/>
      <c r="C23" s="230"/>
      <c r="D23" s="254"/>
      <c r="E23" s="292"/>
      <c r="F23" s="233"/>
      <c r="G23" s="233"/>
      <c r="H23" s="234"/>
      <c r="I23" s="233"/>
      <c r="J23" s="233"/>
      <c r="K23" s="233"/>
      <c r="L23" s="234"/>
      <c r="M23" s="233"/>
      <c r="N23" s="235"/>
      <c r="O23" s="229"/>
      <c r="P23" s="233"/>
      <c r="Q23" s="236"/>
      <c r="R23" s="237"/>
      <c r="S23" s="238"/>
      <c r="T23" s="239"/>
      <c r="U23" s="233"/>
      <c r="V23" s="239"/>
      <c r="W23" s="237"/>
      <c r="X23" s="239"/>
      <c r="Y23" s="233"/>
      <c r="Z23" s="233"/>
      <c r="AA23" s="233"/>
      <c r="AB23" s="239"/>
      <c r="AC23" s="233"/>
      <c r="AD23" s="240"/>
      <c r="AE23" s="239"/>
      <c r="AF23" s="237"/>
      <c r="AG23" s="243"/>
      <c r="AH23" s="248"/>
      <c r="AI23" s="248"/>
      <c r="AJ23" s="248"/>
    </row>
    <row r="24" spans="1:36" s="216" customFormat="1" x14ac:dyDescent="0.2">
      <c r="A24" s="229"/>
      <c r="C24" s="230"/>
      <c r="D24" s="257"/>
      <c r="E24" s="292"/>
      <c r="F24" s="233"/>
      <c r="G24" s="233"/>
      <c r="H24" s="234"/>
      <c r="I24" s="233"/>
      <c r="J24" s="233"/>
      <c r="K24" s="233"/>
      <c r="L24" s="234"/>
      <c r="M24" s="233"/>
      <c r="N24" s="235"/>
      <c r="O24" s="229"/>
      <c r="P24" s="233"/>
      <c r="Q24" s="233"/>
      <c r="R24" s="237"/>
      <c r="S24" s="238"/>
      <c r="T24" s="239"/>
      <c r="U24" s="233"/>
      <c r="V24" s="239"/>
      <c r="W24" s="237"/>
      <c r="X24" s="239"/>
      <c r="Y24" s="236"/>
      <c r="Z24" s="236"/>
      <c r="AA24" s="233"/>
      <c r="AB24" s="239"/>
      <c r="AC24" s="236"/>
      <c r="AD24" s="240"/>
      <c r="AE24" s="239"/>
      <c r="AF24" s="237"/>
      <c r="AG24" s="243"/>
      <c r="AH24" s="248"/>
      <c r="AI24" s="248"/>
      <c r="AJ24" s="248"/>
    </row>
    <row r="25" spans="1:36" s="216" customFormat="1" x14ac:dyDescent="0.2">
      <c r="A25" s="229"/>
      <c r="C25" s="230"/>
      <c r="D25" s="254"/>
      <c r="E25" s="292"/>
      <c r="F25" s="233"/>
      <c r="G25" s="233"/>
      <c r="H25" s="234"/>
      <c r="I25" s="233"/>
      <c r="J25" s="233"/>
      <c r="K25" s="233"/>
      <c r="L25" s="234"/>
      <c r="M25" s="233"/>
      <c r="N25" s="235"/>
      <c r="O25" s="229"/>
      <c r="P25" s="236"/>
      <c r="Q25" s="233"/>
      <c r="R25" s="237"/>
      <c r="S25" s="238"/>
      <c r="T25" s="239"/>
      <c r="U25" s="233"/>
      <c r="V25" s="239"/>
      <c r="W25" s="237"/>
      <c r="X25" s="239"/>
      <c r="Y25" s="233"/>
      <c r="Z25" s="233"/>
      <c r="AA25" s="233"/>
      <c r="AB25" s="239"/>
      <c r="AC25" s="233"/>
      <c r="AD25" s="240"/>
      <c r="AE25" s="239"/>
      <c r="AF25" s="237"/>
      <c r="AG25" s="243"/>
      <c r="AH25" s="248"/>
      <c r="AI25" s="248"/>
      <c r="AJ25" s="248"/>
    </row>
    <row r="26" spans="1:36" s="216" customFormat="1" x14ac:dyDescent="0.2">
      <c r="A26" s="229"/>
      <c r="C26" s="230"/>
      <c r="D26" s="256"/>
      <c r="E26" s="292"/>
      <c r="F26" s="233"/>
      <c r="G26" s="233"/>
      <c r="H26" s="234"/>
      <c r="I26" s="233"/>
      <c r="J26" s="233"/>
      <c r="K26" s="233"/>
      <c r="L26" s="234"/>
      <c r="M26" s="233"/>
      <c r="N26" s="235"/>
      <c r="O26" s="229"/>
      <c r="P26" s="236"/>
      <c r="Q26" s="236"/>
      <c r="R26" s="237"/>
      <c r="S26" s="238"/>
      <c r="T26" s="239"/>
      <c r="U26" s="233"/>
      <c r="V26" s="239"/>
      <c r="W26" s="237"/>
      <c r="X26" s="239"/>
      <c r="Y26" s="236"/>
      <c r="Z26" s="236"/>
      <c r="AA26" s="233"/>
      <c r="AB26" s="239"/>
      <c r="AC26" s="236"/>
      <c r="AD26" s="240"/>
      <c r="AE26" s="239"/>
      <c r="AF26" s="237"/>
      <c r="AG26" s="243"/>
      <c r="AH26" s="248"/>
      <c r="AI26" s="248"/>
      <c r="AJ26" s="248"/>
    </row>
    <row r="27" spans="1:36" s="216" customFormat="1" x14ac:dyDescent="0.2">
      <c r="A27" s="229"/>
      <c r="C27" s="230"/>
      <c r="D27" s="254"/>
      <c r="E27" s="292"/>
      <c r="F27" s="233"/>
      <c r="G27" s="233"/>
      <c r="H27" s="234"/>
      <c r="I27" s="233"/>
      <c r="J27" s="233"/>
      <c r="K27" s="233"/>
      <c r="L27" s="234"/>
      <c r="M27" s="233"/>
      <c r="N27" s="235"/>
      <c r="O27" s="229"/>
      <c r="P27" s="233"/>
      <c r="Q27" s="233"/>
      <c r="R27" s="237"/>
      <c r="S27" s="238"/>
      <c r="T27" s="239"/>
      <c r="U27" s="233"/>
      <c r="V27" s="239"/>
      <c r="W27" s="237"/>
      <c r="X27" s="239"/>
      <c r="Y27" s="233"/>
      <c r="Z27" s="233"/>
      <c r="AA27" s="233"/>
      <c r="AB27" s="239"/>
      <c r="AC27" s="233"/>
      <c r="AD27" s="240"/>
      <c r="AE27" s="239"/>
      <c r="AF27" s="237"/>
      <c r="AG27" s="243"/>
      <c r="AH27" s="248"/>
      <c r="AI27" s="248"/>
      <c r="AJ27" s="248"/>
    </row>
    <row r="28" spans="1:36" s="216" customFormat="1" x14ac:dyDescent="0.2">
      <c r="A28" s="229"/>
      <c r="B28" s="225"/>
      <c r="C28" s="230"/>
      <c r="D28" s="254"/>
      <c r="E28" s="292"/>
      <c r="F28" s="233"/>
      <c r="G28" s="233"/>
      <c r="H28" s="234"/>
      <c r="I28" s="233"/>
      <c r="J28" s="233"/>
      <c r="K28" s="233"/>
      <c r="L28" s="234"/>
      <c r="M28" s="233"/>
      <c r="N28" s="235"/>
      <c r="O28" s="229"/>
      <c r="P28" s="233"/>
      <c r="Q28" s="233"/>
      <c r="R28" s="237"/>
      <c r="S28" s="238"/>
      <c r="T28" s="239"/>
      <c r="U28" s="233"/>
      <c r="V28" s="239"/>
      <c r="W28" s="237"/>
      <c r="X28" s="239"/>
      <c r="Y28" s="233"/>
      <c r="Z28" s="233"/>
      <c r="AA28" s="233"/>
      <c r="AB28" s="239"/>
      <c r="AC28" s="233"/>
      <c r="AD28" s="240"/>
      <c r="AE28" s="239"/>
      <c r="AF28" s="237"/>
      <c r="AG28" s="243"/>
      <c r="AH28" s="248"/>
      <c r="AI28" s="248"/>
      <c r="AJ28" s="248"/>
    </row>
    <row r="29" spans="1:36" s="216" customFormat="1" x14ac:dyDescent="0.2">
      <c r="A29" s="229"/>
      <c r="C29" s="230"/>
      <c r="D29" s="256"/>
      <c r="E29" s="292"/>
      <c r="F29" s="236"/>
      <c r="G29" s="233"/>
      <c r="H29" s="234"/>
      <c r="I29" s="233"/>
      <c r="J29" s="233"/>
      <c r="K29" s="233"/>
      <c r="L29" s="234"/>
      <c r="M29" s="233"/>
      <c r="N29" s="235"/>
      <c r="O29" s="229"/>
      <c r="P29" s="236"/>
      <c r="Q29" s="236"/>
      <c r="R29" s="237"/>
      <c r="S29" s="238"/>
      <c r="T29" s="239"/>
      <c r="U29" s="233"/>
      <c r="V29" s="239"/>
      <c r="W29" s="237"/>
      <c r="X29" s="239"/>
      <c r="Y29" s="236"/>
      <c r="Z29" s="236"/>
      <c r="AA29" s="233"/>
      <c r="AB29" s="239"/>
      <c r="AC29" s="236"/>
      <c r="AD29" s="240"/>
      <c r="AE29" s="239"/>
      <c r="AF29" s="237"/>
      <c r="AG29" s="243"/>
      <c r="AH29" s="248"/>
      <c r="AI29" s="248"/>
      <c r="AJ29" s="248"/>
    </row>
    <row r="30" spans="1:36" s="216" customFormat="1" x14ac:dyDescent="0.2">
      <c r="A30" s="229"/>
      <c r="B30" s="225"/>
      <c r="C30" s="230"/>
      <c r="D30" s="254"/>
      <c r="E30" s="292"/>
      <c r="F30" s="233"/>
      <c r="G30" s="233"/>
      <c r="H30" s="234"/>
      <c r="I30" s="233"/>
      <c r="J30" s="233"/>
      <c r="K30" s="233"/>
      <c r="L30" s="234"/>
      <c r="M30" s="233"/>
      <c r="N30" s="235"/>
      <c r="O30" s="229"/>
      <c r="P30" s="236"/>
      <c r="Q30" s="233"/>
      <c r="R30" s="237"/>
      <c r="S30" s="238"/>
      <c r="T30" s="239"/>
      <c r="U30" s="233"/>
      <c r="V30" s="239"/>
      <c r="W30" s="237"/>
      <c r="X30" s="239"/>
      <c r="Y30" s="233"/>
      <c r="Z30" s="233"/>
      <c r="AA30" s="233"/>
      <c r="AB30" s="239"/>
      <c r="AC30" s="233"/>
      <c r="AD30" s="240"/>
      <c r="AE30" s="239"/>
      <c r="AF30" s="237"/>
      <c r="AG30" s="243"/>
      <c r="AH30" s="248"/>
      <c r="AI30" s="248"/>
      <c r="AJ30" s="248"/>
    </row>
    <row r="31" spans="1:36" s="216" customFormat="1" x14ac:dyDescent="0.2">
      <c r="A31" s="229"/>
      <c r="C31" s="230"/>
      <c r="D31" s="254"/>
      <c r="E31" s="292"/>
      <c r="F31" s="233"/>
      <c r="G31" s="233"/>
      <c r="H31" s="234"/>
      <c r="I31" s="233"/>
      <c r="J31" s="233"/>
      <c r="K31" s="233"/>
      <c r="L31" s="234"/>
      <c r="M31" s="233"/>
      <c r="N31" s="235"/>
      <c r="O31" s="229"/>
      <c r="P31" s="233"/>
      <c r="Q31" s="233"/>
      <c r="R31" s="237"/>
      <c r="S31" s="238"/>
      <c r="T31" s="239"/>
      <c r="U31" s="233"/>
      <c r="V31" s="239"/>
      <c r="W31" s="237"/>
      <c r="X31" s="239"/>
      <c r="Y31" s="233"/>
      <c r="Z31" s="233"/>
      <c r="AA31" s="233"/>
      <c r="AB31" s="239"/>
      <c r="AC31" s="233"/>
      <c r="AD31" s="240"/>
      <c r="AE31" s="239"/>
      <c r="AF31" s="237"/>
      <c r="AG31" s="243"/>
      <c r="AH31" s="248"/>
      <c r="AI31" s="248"/>
      <c r="AJ31" s="248"/>
    </row>
    <row r="32" spans="1:36" s="216" customFormat="1" x14ac:dyDescent="0.2">
      <c r="A32" s="229"/>
      <c r="B32" s="225"/>
      <c r="C32" s="230"/>
      <c r="D32" s="254"/>
      <c r="E32" s="292"/>
      <c r="F32" s="233"/>
      <c r="G32" s="233"/>
      <c r="H32" s="234"/>
      <c r="I32" s="233"/>
      <c r="J32" s="233"/>
      <c r="K32" s="233"/>
      <c r="L32" s="234"/>
      <c r="M32" s="233"/>
      <c r="N32" s="235"/>
      <c r="O32" s="229"/>
      <c r="P32" s="233"/>
      <c r="Q32" s="236"/>
      <c r="R32" s="237"/>
      <c r="S32" s="238"/>
      <c r="T32" s="239"/>
      <c r="U32" s="233"/>
      <c r="V32" s="239"/>
      <c r="W32" s="237"/>
      <c r="X32" s="239"/>
      <c r="Y32" s="233"/>
      <c r="Z32" s="233"/>
      <c r="AA32" s="233"/>
      <c r="AB32" s="239"/>
      <c r="AC32" s="233"/>
      <c r="AD32" s="240"/>
      <c r="AE32" s="239"/>
      <c r="AF32" s="237"/>
      <c r="AG32" s="243"/>
      <c r="AH32" s="248"/>
      <c r="AI32" s="248"/>
      <c r="AJ32" s="248"/>
    </row>
    <row r="33" spans="1:36" s="216" customFormat="1" x14ac:dyDescent="0.2">
      <c r="A33" s="229"/>
      <c r="C33" s="230"/>
      <c r="D33" s="254"/>
      <c r="E33" s="292"/>
      <c r="F33" s="233"/>
      <c r="G33" s="233"/>
      <c r="H33" s="234"/>
      <c r="I33" s="233"/>
      <c r="J33" s="233"/>
      <c r="K33" s="233"/>
      <c r="L33" s="234"/>
      <c r="M33" s="233"/>
      <c r="N33" s="235"/>
      <c r="O33" s="229"/>
      <c r="P33" s="236"/>
      <c r="Q33" s="233"/>
      <c r="R33" s="237"/>
      <c r="S33" s="238"/>
      <c r="T33" s="239"/>
      <c r="U33" s="233"/>
      <c r="V33" s="239"/>
      <c r="W33" s="237"/>
      <c r="X33" s="239"/>
      <c r="Y33" s="233"/>
      <c r="Z33" s="233"/>
      <c r="AA33" s="233"/>
      <c r="AB33" s="239"/>
      <c r="AC33" s="233"/>
      <c r="AD33" s="240"/>
      <c r="AE33" s="239"/>
      <c r="AF33" s="237"/>
      <c r="AG33" s="243"/>
      <c r="AH33" s="248"/>
      <c r="AI33" s="248"/>
      <c r="AJ33" s="248"/>
    </row>
    <row r="34" spans="1:36" s="216" customFormat="1" x14ac:dyDescent="0.2">
      <c r="A34" s="229"/>
      <c r="B34" s="225"/>
      <c r="C34" s="230"/>
      <c r="D34" s="254"/>
      <c r="E34" s="292"/>
      <c r="F34" s="233"/>
      <c r="G34" s="233"/>
      <c r="H34" s="234"/>
      <c r="I34" s="233"/>
      <c r="J34" s="233"/>
      <c r="K34" s="233"/>
      <c r="L34" s="234"/>
      <c r="M34" s="233"/>
      <c r="N34" s="235"/>
      <c r="O34" s="229"/>
      <c r="P34" s="236"/>
      <c r="Q34" s="233"/>
      <c r="R34" s="237"/>
      <c r="S34" s="238"/>
      <c r="T34" s="239"/>
      <c r="U34" s="233"/>
      <c r="V34" s="239"/>
      <c r="W34" s="237"/>
      <c r="X34" s="239"/>
      <c r="Y34" s="233"/>
      <c r="Z34" s="233"/>
      <c r="AA34" s="233"/>
      <c r="AB34" s="239"/>
      <c r="AC34" s="233"/>
      <c r="AD34" s="240"/>
      <c r="AE34" s="239"/>
      <c r="AF34" s="237"/>
      <c r="AG34" s="243"/>
      <c r="AH34" s="248"/>
      <c r="AI34" s="248"/>
      <c r="AJ34" s="248"/>
    </row>
    <row r="35" spans="1:36" s="216" customFormat="1" x14ac:dyDescent="0.2">
      <c r="A35" s="229"/>
      <c r="C35" s="230"/>
      <c r="D35" s="254"/>
      <c r="E35" s="292"/>
      <c r="F35" s="233"/>
      <c r="G35" s="233"/>
      <c r="H35" s="234"/>
      <c r="I35" s="233"/>
      <c r="J35" s="233"/>
      <c r="K35" s="233"/>
      <c r="L35" s="234"/>
      <c r="M35" s="233"/>
      <c r="N35" s="235"/>
      <c r="O35" s="229"/>
      <c r="P35" s="233"/>
      <c r="Q35" s="236"/>
      <c r="R35" s="237"/>
      <c r="S35" s="238"/>
      <c r="T35" s="239"/>
      <c r="U35" s="233"/>
      <c r="V35" s="239"/>
      <c r="W35" s="237"/>
      <c r="X35" s="239"/>
      <c r="Y35" s="233"/>
      <c r="Z35" s="233"/>
      <c r="AA35" s="233"/>
      <c r="AB35" s="239"/>
      <c r="AC35" s="233"/>
      <c r="AD35" s="240"/>
      <c r="AE35" s="239"/>
      <c r="AF35" s="237"/>
      <c r="AG35" s="248"/>
      <c r="AH35" s="248"/>
      <c r="AI35" s="248"/>
      <c r="AJ35" s="248"/>
    </row>
    <row r="36" spans="1:36" s="216" customFormat="1" x14ac:dyDescent="0.2">
      <c r="A36" s="229"/>
      <c r="C36" s="230"/>
      <c r="D36" s="254"/>
      <c r="E36" s="292"/>
      <c r="F36" s="233"/>
      <c r="G36" s="233"/>
      <c r="H36" s="234"/>
      <c r="I36" s="233"/>
      <c r="J36" s="233"/>
      <c r="K36" s="233"/>
      <c r="L36" s="234"/>
      <c r="M36" s="233"/>
      <c r="N36" s="235"/>
      <c r="O36" s="229"/>
      <c r="P36" s="233"/>
      <c r="Q36" s="233"/>
      <c r="R36" s="237"/>
      <c r="S36" s="238"/>
      <c r="T36" s="239"/>
      <c r="U36" s="233"/>
      <c r="V36" s="239"/>
      <c r="W36" s="237"/>
      <c r="X36" s="239"/>
      <c r="Y36" s="233"/>
      <c r="Z36" s="233"/>
      <c r="AA36" s="233"/>
      <c r="AB36" s="239"/>
      <c r="AC36" s="233"/>
      <c r="AD36" s="240"/>
      <c r="AE36" s="239"/>
      <c r="AF36" s="237"/>
    </row>
    <row r="37" spans="1:36" s="216" customFormat="1" x14ac:dyDescent="0.2">
      <c r="A37" s="229"/>
      <c r="C37" s="230"/>
      <c r="D37" s="256"/>
      <c r="E37" s="293"/>
      <c r="F37" s="233"/>
      <c r="G37" s="233"/>
      <c r="H37" s="234"/>
      <c r="I37" s="233"/>
      <c r="J37" s="233"/>
      <c r="K37" s="233"/>
      <c r="L37" s="234"/>
      <c r="M37" s="233"/>
      <c r="N37" s="235"/>
      <c r="O37" s="229"/>
      <c r="P37" s="236"/>
      <c r="Q37" s="233"/>
      <c r="R37" s="237"/>
      <c r="S37" s="238"/>
      <c r="T37" s="239"/>
      <c r="U37" s="233"/>
      <c r="V37" s="239"/>
      <c r="W37" s="237"/>
      <c r="X37" s="239"/>
      <c r="Y37" s="236"/>
      <c r="Z37" s="236"/>
      <c r="AA37" s="233"/>
      <c r="AB37" s="239"/>
      <c r="AC37" s="236"/>
      <c r="AD37" s="240"/>
      <c r="AE37" s="239"/>
      <c r="AF37" s="237"/>
    </row>
    <row r="38" spans="1:36" s="216" customFormat="1" x14ac:dyDescent="0.2">
      <c r="A38" s="229"/>
      <c r="C38" s="230"/>
      <c r="D38" s="257"/>
      <c r="E38" s="292"/>
      <c r="F38" s="233"/>
      <c r="G38" s="233"/>
      <c r="H38" s="234"/>
      <c r="I38" s="233"/>
      <c r="J38" s="233"/>
      <c r="K38" s="233"/>
      <c r="L38" s="234"/>
      <c r="M38" s="233"/>
      <c r="N38" s="235"/>
      <c r="O38" s="229"/>
      <c r="P38" s="236"/>
      <c r="Q38" s="236"/>
      <c r="R38" s="237"/>
      <c r="S38" s="238"/>
      <c r="T38" s="239"/>
      <c r="U38" s="233"/>
      <c r="V38" s="239"/>
      <c r="W38" s="237"/>
      <c r="X38" s="239"/>
      <c r="Y38" s="236"/>
      <c r="Z38" s="236"/>
      <c r="AA38" s="233"/>
      <c r="AB38" s="239"/>
      <c r="AC38" s="236"/>
      <c r="AD38" s="240"/>
      <c r="AE38" s="239"/>
      <c r="AF38" s="237"/>
    </row>
    <row r="39" spans="1:36" s="216" customFormat="1" x14ac:dyDescent="0.2">
      <c r="A39" s="229"/>
      <c r="C39" s="230"/>
      <c r="D39" s="254"/>
      <c r="E39" s="292"/>
      <c r="F39" s="233"/>
      <c r="G39" s="233"/>
      <c r="H39" s="234"/>
      <c r="I39" s="233"/>
      <c r="J39" s="233"/>
      <c r="K39" s="233"/>
      <c r="L39" s="234"/>
      <c r="M39" s="233"/>
      <c r="N39" s="235"/>
      <c r="O39" s="229"/>
      <c r="P39" s="233"/>
      <c r="Q39" s="233"/>
      <c r="R39" s="237"/>
      <c r="S39" s="238"/>
      <c r="T39" s="239"/>
      <c r="U39" s="233"/>
      <c r="V39" s="239"/>
      <c r="W39" s="237"/>
      <c r="X39" s="239"/>
      <c r="Y39" s="233"/>
      <c r="Z39" s="233"/>
      <c r="AA39" s="233"/>
      <c r="AB39" s="239"/>
      <c r="AC39" s="233"/>
      <c r="AD39" s="240"/>
      <c r="AE39" s="239"/>
      <c r="AF39" s="237"/>
    </row>
    <row r="40" spans="1:36" s="216" customFormat="1" x14ac:dyDescent="0.2">
      <c r="A40" s="229"/>
      <c r="C40" s="230"/>
      <c r="D40" s="254"/>
      <c r="E40" s="292"/>
      <c r="F40" s="233"/>
      <c r="G40" s="233"/>
      <c r="H40" s="234"/>
      <c r="I40" s="233"/>
      <c r="J40" s="233"/>
      <c r="K40" s="233"/>
      <c r="L40" s="234"/>
      <c r="M40" s="233"/>
      <c r="N40" s="235"/>
      <c r="O40" s="229"/>
      <c r="P40" s="233"/>
      <c r="Q40" s="233"/>
      <c r="R40" s="237"/>
      <c r="S40" s="238"/>
      <c r="T40" s="239"/>
      <c r="U40" s="233"/>
      <c r="V40" s="239"/>
      <c r="W40" s="237"/>
      <c r="X40" s="239"/>
      <c r="Y40" s="233"/>
      <c r="Z40" s="233"/>
      <c r="AA40" s="233"/>
      <c r="AB40" s="239"/>
      <c r="AC40" s="233"/>
      <c r="AD40" s="240"/>
      <c r="AE40" s="239"/>
      <c r="AF40" s="237"/>
    </row>
    <row r="41" spans="1:36" s="216" customFormat="1" x14ac:dyDescent="0.2">
      <c r="A41" s="229"/>
      <c r="C41" s="230"/>
      <c r="D41" s="256"/>
      <c r="E41" s="293"/>
      <c r="F41" s="233"/>
      <c r="G41" s="233"/>
      <c r="H41" s="234"/>
      <c r="I41" s="233"/>
      <c r="J41" s="233"/>
      <c r="K41" s="233"/>
      <c r="L41" s="234"/>
      <c r="M41" s="233"/>
      <c r="N41" s="235"/>
      <c r="O41" s="229"/>
      <c r="P41" s="236"/>
      <c r="Q41" s="236"/>
      <c r="R41" s="237"/>
      <c r="S41" s="238"/>
      <c r="T41" s="239"/>
      <c r="U41" s="233"/>
      <c r="V41" s="239"/>
      <c r="W41" s="237"/>
      <c r="X41" s="239"/>
      <c r="Y41" s="236"/>
      <c r="Z41" s="236"/>
      <c r="AA41" s="233"/>
      <c r="AB41" s="239"/>
      <c r="AC41" s="236"/>
      <c r="AD41" s="240"/>
      <c r="AE41" s="239"/>
      <c r="AF41" s="237"/>
    </row>
    <row r="42" spans="1:36" s="216" customFormat="1" x14ac:dyDescent="0.2">
      <c r="A42" s="229"/>
      <c r="B42" s="225"/>
      <c r="C42" s="230"/>
      <c r="D42" s="256"/>
      <c r="E42" s="292"/>
      <c r="F42" s="236"/>
      <c r="G42" s="233"/>
      <c r="H42" s="234"/>
      <c r="I42" s="233"/>
      <c r="J42" s="233"/>
      <c r="K42" s="233"/>
      <c r="L42" s="234"/>
      <c r="M42" s="233"/>
      <c r="N42" s="235"/>
      <c r="O42" s="229"/>
      <c r="P42" s="236"/>
      <c r="Q42" s="233"/>
      <c r="R42" s="237"/>
      <c r="S42" s="238"/>
      <c r="T42" s="239"/>
      <c r="U42" s="233"/>
      <c r="V42" s="239"/>
      <c r="W42" s="237"/>
      <c r="X42" s="239"/>
      <c r="Y42" s="236"/>
      <c r="Z42" s="236"/>
      <c r="AA42" s="233"/>
      <c r="AB42" s="239"/>
      <c r="AC42" s="236"/>
      <c r="AD42" s="240"/>
      <c r="AE42" s="239"/>
      <c r="AF42" s="237"/>
    </row>
    <row r="43" spans="1:36" s="216" customFormat="1" x14ac:dyDescent="0.2">
      <c r="D43" s="249"/>
      <c r="E43" s="293"/>
      <c r="F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</row>
    <row r="44" spans="1:36" s="216" customFormat="1" x14ac:dyDescent="0.2">
      <c r="D44" s="249"/>
      <c r="E44" s="293"/>
      <c r="F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49"/>
      <c r="Y44" s="249"/>
      <c r="Z44" s="249"/>
      <c r="AA44" s="249"/>
      <c r="AB44" s="249"/>
      <c r="AC44" s="249"/>
    </row>
    <row r="45" spans="1:36" s="216" customFormat="1" x14ac:dyDescent="0.2">
      <c r="D45" s="249"/>
      <c r="E45" s="293"/>
      <c r="F45" s="249"/>
      <c r="M45" s="249"/>
      <c r="N45" s="249"/>
      <c r="O45" s="249"/>
      <c r="P45" s="249"/>
      <c r="Q45" s="249"/>
      <c r="R45" s="249"/>
      <c r="S45" s="249"/>
      <c r="T45" s="249"/>
      <c r="U45" s="249"/>
      <c r="V45" s="249"/>
      <c r="W45" s="249"/>
      <c r="X45" s="249"/>
      <c r="Y45" s="249"/>
      <c r="Z45" s="249"/>
      <c r="AA45" s="249"/>
      <c r="AB45" s="249"/>
      <c r="AC45" s="249"/>
    </row>
    <row r="46" spans="1:36" s="216" customFormat="1" x14ac:dyDescent="0.2">
      <c r="D46" s="249"/>
      <c r="E46" s="293"/>
      <c r="F46" s="249"/>
      <c r="M46" s="249"/>
      <c r="N46" s="249"/>
      <c r="O46" s="249"/>
      <c r="P46" s="249"/>
      <c r="Q46" s="249"/>
      <c r="R46" s="249"/>
      <c r="S46" s="249"/>
      <c r="T46" s="249"/>
      <c r="U46" s="249"/>
      <c r="V46" s="249"/>
      <c r="W46" s="249"/>
      <c r="X46" s="249"/>
      <c r="Y46" s="249"/>
      <c r="Z46" s="249"/>
      <c r="AA46" s="249"/>
      <c r="AB46" s="249"/>
      <c r="AC46" s="249"/>
    </row>
    <row r="47" spans="1:36" s="216" customFormat="1" x14ac:dyDescent="0.2">
      <c r="D47" s="249"/>
      <c r="E47" s="293"/>
      <c r="F47" s="249"/>
      <c r="M47" s="249"/>
      <c r="N47" s="249"/>
      <c r="O47" s="249"/>
      <c r="P47" s="249"/>
      <c r="Q47" s="249"/>
      <c r="R47" s="249"/>
      <c r="S47" s="249"/>
      <c r="T47" s="249"/>
      <c r="U47" s="249"/>
      <c r="V47" s="249"/>
      <c r="W47" s="249"/>
      <c r="X47" s="249"/>
      <c r="Y47" s="249"/>
      <c r="Z47" s="249"/>
      <c r="AA47" s="249"/>
      <c r="AB47" s="249"/>
      <c r="AC47" s="249"/>
    </row>
    <row r="48" spans="1:36" s="216" customFormat="1" x14ac:dyDescent="0.2">
      <c r="D48" s="249"/>
      <c r="E48" s="293"/>
      <c r="F48" s="249"/>
      <c r="M48" s="249"/>
      <c r="N48" s="249"/>
      <c r="O48" s="249"/>
      <c r="P48" s="249"/>
      <c r="Q48" s="249"/>
      <c r="R48" s="249"/>
      <c r="S48" s="249"/>
      <c r="T48" s="249"/>
      <c r="U48" s="249"/>
      <c r="V48" s="249"/>
      <c r="W48" s="249"/>
      <c r="X48" s="249"/>
      <c r="Y48" s="249"/>
      <c r="Z48" s="249"/>
      <c r="AA48" s="249"/>
      <c r="AB48" s="249"/>
      <c r="AC48" s="249"/>
    </row>
    <row r="49" spans="1:29" s="2" customFormat="1" x14ac:dyDescent="0.2">
      <c r="A49" s="22"/>
      <c r="B49" s="22"/>
      <c r="C49" s="22"/>
      <c r="D49" s="22"/>
      <c r="E49" s="46"/>
      <c r="F49" s="22"/>
      <c r="G49" s="22"/>
      <c r="H49" s="22"/>
      <c r="I49" s="22"/>
      <c r="J49" s="22"/>
      <c r="K49" s="22"/>
      <c r="L49" s="22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5"/>
      <c r="AA49" s="5"/>
      <c r="AB49" s="5"/>
      <c r="AC49" s="5"/>
    </row>
    <row r="50" spans="1:29" s="2" customFormat="1" x14ac:dyDescent="0.2">
      <c r="A50" s="22"/>
      <c r="B50" s="22"/>
      <c r="C50" s="22"/>
      <c r="D50" s="22"/>
      <c r="E50" s="47"/>
      <c r="F50" s="22"/>
      <c r="G50" s="22"/>
      <c r="H50" s="22"/>
      <c r="I50" s="22"/>
      <c r="J50" s="22"/>
      <c r="K50" s="22"/>
      <c r="L50" s="22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5"/>
      <c r="AA50" s="5"/>
      <c r="AB50" s="5"/>
      <c r="AC50" s="5"/>
    </row>
    <row r="51" spans="1:29" s="2" customFormat="1" x14ac:dyDescent="0.2">
      <c r="A51" s="22"/>
      <c r="B51" s="22"/>
      <c r="C51" s="22"/>
      <c r="D51" s="22"/>
      <c r="E51" s="47"/>
      <c r="F51" s="22"/>
      <c r="G51" s="22"/>
      <c r="H51" s="22"/>
      <c r="I51" s="22"/>
      <c r="J51" s="22"/>
      <c r="K51" s="22"/>
      <c r="L51" s="22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5"/>
      <c r="AA51" s="5"/>
      <c r="AB51" s="5"/>
      <c r="AC51" s="5"/>
    </row>
    <row r="52" spans="1:29" s="2" customFormat="1" x14ac:dyDescent="0.2">
      <c r="A52" s="22"/>
      <c r="B52" s="22"/>
      <c r="C52" s="22"/>
      <c r="D52" s="22"/>
      <c r="E52" s="47"/>
      <c r="F52" s="22"/>
      <c r="G52" s="22"/>
      <c r="H52" s="22"/>
      <c r="I52" s="22"/>
      <c r="J52" s="22"/>
      <c r="K52" s="22"/>
      <c r="L52" s="22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5"/>
      <c r="AA52" s="5"/>
      <c r="AB52" s="5"/>
      <c r="AC52" s="5"/>
    </row>
    <row r="53" spans="1:29" s="2" customFormat="1" x14ac:dyDescent="0.2">
      <c r="A53" s="22"/>
      <c r="B53" s="22"/>
      <c r="C53" s="22"/>
      <c r="D53" s="22"/>
      <c r="E53" s="47"/>
      <c r="F53" s="22"/>
      <c r="G53" s="22"/>
      <c r="H53" s="22"/>
      <c r="I53" s="22"/>
      <c r="J53" s="22"/>
      <c r="K53" s="22"/>
      <c r="L53" s="22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5"/>
      <c r="AA53" s="5"/>
      <c r="AB53" s="5"/>
      <c r="AC53" s="5"/>
    </row>
    <row r="54" spans="1:29" s="2" customFormat="1" x14ac:dyDescent="0.2">
      <c r="A54" s="22"/>
      <c r="B54" s="22"/>
      <c r="C54" s="22"/>
      <c r="D54" s="22"/>
      <c r="E54" s="47"/>
      <c r="F54" s="22"/>
      <c r="G54" s="22"/>
      <c r="H54" s="22"/>
      <c r="I54" s="22"/>
      <c r="J54" s="22"/>
      <c r="K54" s="22"/>
      <c r="L54" s="22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5"/>
      <c r="AA54" s="5"/>
      <c r="AB54" s="5"/>
      <c r="AC54" s="5"/>
    </row>
    <row r="55" spans="1:29" x14ac:dyDescent="0.2">
      <c r="A55" s="22"/>
      <c r="B55" s="22"/>
      <c r="C55" s="22"/>
      <c r="D55" s="22"/>
      <c r="E55" s="47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spans="1:29" x14ac:dyDescent="0.2">
      <c r="A56" s="22"/>
      <c r="B56" s="22"/>
      <c r="C56" s="22"/>
      <c r="D56" s="22"/>
      <c r="E56" s="47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29" x14ac:dyDescent="0.2">
      <c r="A57" s="22"/>
      <c r="B57" s="22"/>
      <c r="C57" s="22"/>
      <c r="D57" s="22"/>
      <c r="E57" s="47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29" x14ac:dyDescent="0.2">
      <c r="A58" s="22"/>
      <c r="B58" s="22"/>
      <c r="C58" s="22"/>
      <c r="D58" s="22"/>
      <c r="E58" s="47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29" x14ac:dyDescent="0.2">
      <c r="A59" s="22"/>
      <c r="B59" s="22"/>
      <c r="C59" s="22"/>
      <c r="D59" s="22"/>
      <c r="E59" s="47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29" x14ac:dyDescent="0.2">
      <c r="A60" s="22"/>
      <c r="B60" s="22"/>
      <c r="C60" s="22"/>
      <c r="D60" s="22"/>
      <c r="E60" s="47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29" x14ac:dyDescent="0.2">
      <c r="A61" s="22"/>
      <c r="B61" s="22"/>
      <c r="C61" s="22"/>
      <c r="D61" s="22"/>
      <c r="E61" s="47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29" x14ac:dyDescent="0.2">
      <c r="A62" s="22"/>
      <c r="B62" s="22"/>
      <c r="C62" s="22"/>
      <c r="D62" s="22"/>
      <c r="E62" s="47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29" x14ac:dyDescent="0.2">
      <c r="A63" s="22"/>
      <c r="B63" s="22"/>
      <c r="C63" s="22"/>
      <c r="D63" s="22"/>
      <c r="E63" s="47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spans="1:29" x14ac:dyDescent="0.2">
      <c r="A64" s="22"/>
      <c r="B64" s="22"/>
      <c r="C64" s="22"/>
      <c r="D64" s="22"/>
      <c r="E64" s="47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x14ac:dyDescent="0.2">
      <c r="A65" s="22"/>
      <c r="B65" s="22"/>
      <c r="C65" s="22"/>
      <c r="D65" s="22"/>
      <c r="E65" s="47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spans="1:25" x14ac:dyDescent="0.2">
      <c r="A66" s="22"/>
      <c r="B66" s="22"/>
      <c r="C66" s="22"/>
      <c r="D66" s="22"/>
      <c r="E66" s="47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spans="1:25" x14ac:dyDescent="0.2">
      <c r="A67" s="22"/>
      <c r="B67" s="22"/>
      <c r="C67" s="22"/>
      <c r="D67" s="22"/>
      <c r="E67" s="47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spans="1:25" x14ac:dyDescent="0.2">
      <c r="A68" s="22"/>
      <c r="B68" s="22"/>
      <c r="C68" s="22"/>
      <c r="D68" s="22"/>
      <c r="E68" s="47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spans="1:25" x14ac:dyDescent="0.2">
      <c r="A69" s="22"/>
      <c r="B69" s="22"/>
      <c r="C69" s="22"/>
      <c r="D69" s="22"/>
      <c r="E69" s="47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spans="1:25" x14ac:dyDescent="0.2">
      <c r="A70" s="22"/>
      <c r="B70" s="22"/>
      <c r="C70" s="22"/>
      <c r="D70" s="22"/>
      <c r="E70" s="47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spans="1:25" x14ac:dyDescent="0.2">
      <c r="A71" s="22"/>
      <c r="B71" s="22"/>
      <c r="C71" s="22"/>
      <c r="D71" s="22"/>
      <c r="E71" s="47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spans="1:25" x14ac:dyDescent="0.2">
      <c r="A72" s="22"/>
      <c r="B72" s="22"/>
      <c r="C72" s="22"/>
      <c r="D72" s="22"/>
      <c r="E72" s="47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spans="1:25" x14ac:dyDescent="0.2">
      <c r="A73" s="22"/>
      <c r="B73" s="22"/>
      <c r="C73" s="22"/>
      <c r="D73" s="22"/>
      <c r="E73" s="47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spans="1:25" x14ac:dyDescent="0.2">
      <c r="A74" s="22"/>
      <c r="B74" s="22"/>
      <c r="C74" s="22"/>
      <c r="D74" s="22"/>
      <c r="E74" s="47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spans="1:25" x14ac:dyDescent="0.2">
      <c r="A75" s="22"/>
      <c r="B75" s="22"/>
      <c r="C75" s="22"/>
      <c r="D75" s="22"/>
      <c r="E75" s="47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spans="1:25" x14ac:dyDescent="0.2">
      <c r="A76" s="22"/>
      <c r="B76" s="22"/>
      <c r="C76" s="22"/>
      <c r="D76" s="22"/>
      <c r="E76" s="47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spans="1:25" x14ac:dyDescent="0.2">
      <c r="A77" s="22"/>
      <c r="B77" s="22"/>
      <c r="C77" s="22"/>
      <c r="D77" s="22"/>
      <c r="E77" s="47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spans="1:25" x14ac:dyDescent="0.2">
      <c r="A78" s="22"/>
      <c r="B78" s="22"/>
      <c r="C78" s="22"/>
      <c r="D78" s="22"/>
      <c r="E78" s="47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spans="1:25" x14ac:dyDescent="0.2">
      <c r="A79" s="22"/>
      <c r="B79" s="22"/>
      <c r="C79" s="22"/>
      <c r="D79" s="22"/>
      <c r="E79" s="47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spans="1:25" x14ac:dyDescent="0.2">
      <c r="A80" s="22"/>
      <c r="B80" s="22"/>
      <c r="C80" s="22"/>
      <c r="D80" s="22"/>
      <c r="E80" s="47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spans="1:25" x14ac:dyDescent="0.2">
      <c r="A81" s="22"/>
      <c r="B81" s="22"/>
      <c r="C81" s="22"/>
      <c r="D81" s="22"/>
      <c r="E81" s="47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spans="1:25" x14ac:dyDescent="0.2">
      <c r="A82" s="22"/>
      <c r="B82" s="22"/>
      <c r="C82" s="22"/>
      <c r="D82" s="22"/>
      <c r="E82" s="47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spans="1:25" x14ac:dyDescent="0.2">
      <c r="A83" s="22"/>
      <c r="B83" s="22"/>
      <c r="C83" s="22"/>
      <c r="D83" s="22"/>
      <c r="E83" s="47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spans="1:25" x14ac:dyDescent="0.2">
      <c r="A84" s="22"/>
      <c r="B84" s="22"/>
      <c r="C84" s="22"/>
      <c r="D84" s="22"/>
      <c r="E84" s="47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spans="1:25" x14ac:dyDescent="0.2">
      <c r="A85" s="22"/>
      <c r="B85" s="22"/>
      <c r="C85" s="22"/>
      <c r="D85" s="22"/>
      <c r="E85" s="47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spans="1:25" x14ac:dyDescent="0.2">
      <c r="A86" s="22"/>
      <c r="B86" s="22"/>
      <c r="C86" s="22"/>
      <c r="D86" s="22"/>
      <c r="E86" s="47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spans="1:25" x14ac:dyDescent="0.2">
      <c r="A87" s="22"/>
      <c r="B87" s="22"/>
      <c r="C87" s="22"/>
      <c r="D87" s="22"/>
      <c r="E87" s="47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spans="1:25" x14ac:dyDescent="0.2">
      <c r="A88" s="22"/>
      <c r="B88" s="22"/>
      <c r="C88" s="22"/>
      <c r="D88" s="22"/>
      <c r="E88" s="47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spans="1:25" x14ac:dyDescent="0.2">
      <c r="A89" s="22"/>
      <c r="B89" s="22"/>
      <c r="C89" s="22"/>
      <c r="D89" s="22"/>
      <c r="E89" s="47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spans="1:25" x14ac:dyDescent="0.2">
      <c r="A90" s="22"/>
      <c r="B90" s="22"/>
      <c r="C90" s="22"/>
      <c r="D90" s="22"/>
      <c r="E90" s="47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spans="1:25" x14ac:dyDescent="0.2">
      <c r="A91" s="22"/>
      <c r="B91" s="22"/>
      <c r="C91" s="22"/>
      <c r="D91" s="22"/>
      <c r="E91" s="47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spans="1:25" x14ac:dyDescent="0.2">
      <c r="A92" s="22"/>
      <c r="B92" s="22"/>
      <c r="C92" s="22"/>
      <c r="D92" s="22"/>
      <c r="E92" s="47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spans="1:25" x14ac:dyDescent="0.2">
      <c r="A93" s="22"/>
      <c r="B93" s="22"/>
      <c r="C93" s="22"/>
      <c r="D93" s="22"/>
      <c r="E93" s="47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25" x14ac:dyDescent="0.2">
      <c r="A94" s="22"/>
      <c r="B94" s="22"/>
      <c r="C94" s="22"/>
      <c r="D94" s="22"/>
      <c r="E94" s="47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spans="1:25" x14ac:dyDescent="0.2">
      <c r="A95" s="22"/>
      <c r="B95" s="22"/>
      <c r="C95" s="22"/>
      <c r="D95" s="22"/>
      <c r="E95" s="47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spans="1:25" x14ac:dyDescent="0.2">
      <c r="A96" s="22"/>
      <c r="B96" s="22"/>
      <c r="C96" s="22"/>
      <c r="D96" s="22"/>
      <c r="E96" s="47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spans="1:25" x14ac:dyDescent="0.2">
      <c r="A97" s="22"/>
      <c r="B97" s="22"/>
      <c r="C97" s="22"/>
      <c r="D97" s="22"/>
      <c r="E97" s="47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spans="1:25" x14ac:dyDescent="0.2">
      <c r="A98" s="22"/>
      <c r="B98" s="22"/>
      <c r="C98" s="22"/>
      <c r="D98" s="22"/>
      <c r="E98" s="47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spans="1:25" x14ac:dyDescent="0.2">
      <c r="A99" s="22"/>
      <c r="B99" s="22"/>
      <c r="C99" s="22"/>
      <c r="D99" s="22"/>
      <c r="E99" s="47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spans="1:25" x14ac:dyDescent="0.2">
      <c r="A100" s="22"/>
      <c r="B100" s="22"/>
      <c r="C100" s="22"/>
      <c r="D100" s="22"/>
      <c r="E100" s="47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spans="1:25" x14ac:dyDescent="0.2">
      <c r="A101" s="22"/>
      <c r="B101" s="22"/>
      <c r="C101" s="22"/>
      <c r="D101" s="22"/>
      <c r="E101" s="47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spans="1:25" x14ac:dyDescent="0.2">
      <c r="A102" s="22"/>
      <c r="B102" s="22"/>
      <c r="C102" s="22"/>
      <c r="D102" s="22"/>
      <c r="E102" s="47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spans="1:25" x14ac:dyDescent="0.2">
      <c r="A103" s="22"/>
      <c r="B103" s="22"/>
      <c r="C103" s="22"/>
      <c r="D103" s="22"/>
      <c r="E103" s="47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spans="1:25" x14ac:dyDescent="0.2">
      <c r="A104" s="22"/>
      <c r="B104" s="22"/>
      <c r="C104" s="22"/>
      <c r="D104" s="22"/>
      <c r="E104" s="47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spans="1:25" x14ac:dyDescent="0.2">
      <c r="A105" s="22"/>
      <c r="B105" s="22"/>
      <c r="C105" s="22"/>
      <c r="D105" s="22"/>
      <c r="E105" s="47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spans="1:25" x14ac:dyDescent="0.2">
      <c r="A106" s="22"/>
      <c r="B106" s="22"/>
      <c r="C106" s="22"/>
      <c r="D106" s="22"/>
      <c r="E106" s="47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spans="1:25" x14ac:dyDescent="0.2">
      <c r="A107" s="22"/>
      <c r="B107" s="22"/>
      <c r="C107" s="22"/>
      <c r="D107" s="22"/>
      <c r="E107" s="47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spans="1:25" x14ac:dyDescent="0.2">
      <c r="A108" s="22"/>
      <c r="B108" s="22"/>
      <c r="C108" s="22"/>
      <c r="D108" s="22"/>
      <c r="E108" s="47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spans="1:25" x14ac:dyDescent="0.2">
      <c r="A109" s="22"/>
      <c r="B109" s="22"/>
      <c r="C109" s="22"/>
      <c r="D109" s="22"/>
      <c r="E109" s="47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spans="1:25" x14ac:dyDescent="0.2">
      <c r="A110" s="22"/>
      <c r="B110" s="22"/>
      <c r="C110" s="22"/>
      <c r="D110" s="22"/>
      <c r="E110" s="47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spans="1:25" x14ac:dyDescent="0.2">
      <c r="A111" s="22"/>
      <c r="B111" s="22"/>
      <c r="C111" s="22"/>
      <c r="D111" s="22"/>
      <c r="E111" s="47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spans="1:25" x14ac:dyDescent="0.2">
      <c r="A112" s="22"/>
      <c r="B112" s="22"/>
      <c r="C112" s="22"/>
      <c r="D112" s="22"/>
      <c r="E112" s="47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spans="1:25" x14ac:dyDescent="0.2">
      <c r="A113" s="22"/>
      <c r="B113" s="22"/>
      <c r="C113" s="22"/>
      <c r="D113" s="22"/>
      <c r="E113" s="47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spans="1:25" x14ac:dyDescent="0.2">
      <c r="A114" s="22"/>
      <c r="B114" s="22"/>
      <c r="C114" s="22"/>
      <c r="D114" s="22"/>
      <c r="E114" s="47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spans="1:25" x14ac:dyDescent="0.2">
      <c r="A115" s="22"/>
      <c r="B115" s="22"/>
      <c r="C115" s="22"/>
      <c r="D115" s="22"/>
      <c r="E115" s="47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spans="1:25" x14ac:dyDescent="0.2">
      <c r="A116" s="22"/>
      <c r="B116" s="22"/>
      <c r="C116" s="22"/>
      <c r="D116" s="22"/>
      <c r="E116" s="47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spans="1:25" x14ac:dyDescent="0.2">
      <c r="A117" s="22"/>
      <c r="B117" s="22"/>
      <c r="C117" s="22"/>
      <c r="D117" s="22"/>
      <c r="E117" s="47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spans="1:25" x14ac:dyDescent="0.2">
      <c r="A118" s="22"/>
      <c r="B118" s="22"/>
      <c r="C118" s="22"/>
      <c r="D118" s="22"/>
      <c r="E118" s="47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spans="1:25" x14ac:dyDescent="0.2">
      <c r="A119" s="22"/>
      <c r="B119" s="22"/>
      <c r="C119" s="22"/>
      <c r="D119" s="22"/>
      <c r="E119" s="47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spans="1:25" x14ac:dyDescent="0.2">
      <c r="A120" s="22"/>
      <c r="B120" s="22"/>
      <c r="C120" s="22"/>
      <c r="D120" s="22"/>
      <c r="E120" s="47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spans="1:25" x14ac:dyDescent="0.2">
      <c r="A121" s="22"/>
      <c r="B121" s="22"/>
      <c r="C121" s="22"/>
      <c r="D121" s="22"/>
      <c r="E121" s="47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spans="1:25" x14ac:dyDescent="0.2">
      <c r="A122" s="22"/>
      <c r="B122" s="22"/>
      <c r="C122" s="22"/>
      <c r="D122" s="22"/>
      <c r="E122" s="47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spans="1:25" x14ac:dyDescent="0.2">
      <c r="A123" s="22"/>
      <c r="B123" s="22"/>
      <c r="C123" s="22"/>
      <c r="D123" s="22"/>
      <c r="E123" s="47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spans="1:25" x14ac:dyDescent="0.2">
      <c r="A124" s="22"/>
      <c r="B124" s="22"/>
      <c r="C124" s="22"/>
      <c r="D124" s="22"/>
      <c r="E124" s="47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spans="1:25" x14ac:dyDescent="0.2">
      <c r="A125" s="22"/>
      <c r="B125" s="22"/>
      <c r="C125" s="22"/>
      <c r="D125" s="22"/>
      <c r="E125" s="47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spans="1:25" x14ac:dyDescent="0.2">
      <c r="A126" s="22"/>
      <c r="B126" s="22"/>
      <c r="C126" s="22"/>
      <c r="D126" s="22"/>
      <c r="E126" s="47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spans="1:25" x14ac:dyDescent="0.2">
      <c r="A127" s="22"/>
      <c r="B127" s="22"/>
      <c r="C127" s="22"/>
      <c r="D127" s="22"/>
      <c r="E127" s="47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spans="1:25" x14ac:dyDescent="0.2">
      <c r="A128" s="22"/>
      <c r="B128" s="22"/>
      <c r="C128" s="22"/>
      <c r="D128" s="22"/>
      <c r="E128" s="47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spans="1:25" x14ac:dyDescent="0.2">
      <c r="A129" s="22"/>
      <c r="B129" s="22"/>
      <c r="C129" s="22"/>
      <c r="D129" s="22"/>
      <c r="E129" s="47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spans="1:25" x14ac:dyDescent="0.2">
      <c r="A130" s="22"/>
      <c r="B130" s="22"/>
      <c r="C130" s="22"/>
      <c r="D130" s="22"/>
      <c r="E130" s="47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spans="1:25" x14ac:dyDescent="0.2">
      <c r="A131" s="22"/>
      <c r="B131" s="22"/>
      <c r="C131" s="22"/>
      <c r="D131" s="22"/>
      <c r="E131" s="47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spans="1:25" x14ac:dyDescent="0.2">
      <c r="A132" s="22"/>
      <c r="B132" s="22"/>
      <c r="C132" s="22"/>
      <c r="D132" s="22"/>
      <c r="E132" s="47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spans="1:25" x14ac:dyDescent="0.2">
      <c r="A133" s="22"/>
      <c r="B133" s="22"/>
      <c r="C133" s="22"/>
      <c r="D133" s="22"/>
      <c r="E133" s="47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spans="1:25" x14ac:dyDescent="0.2">
      <c r="A134" s="22"/>
      <c r="B134" s="22"/>
      <c r="C134" s="22"/>
      <c r="D134" s="22"/>
      <c r="E134" s="47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spans="1:25" x14ac:dyDescent="0.2">
      <c r="A135" s="22"/>
      <c r="B135" s="22"/>
      <c r="C135" s="22"/>
      <c r="D135" s="22"/>
      <c r="E135" s="47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spans="1:25" x14ac:dyDescent="0.2">
      <c r="A136" s="22"/>
      <c r="B136" s="22"/>
      <c r="C136" s="22"/>
      <c r="D136" s="22"/>
      <c r="E136" s="47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spans="1:25" x14ac:dyDescent="0.2">
      <c r="A137" s="22"/>
      <c r="B137" s="22"/>
      <c r="C137" s="22"/>
      <c r="D137" s="22"/>
      <c r="E137" s="47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spans="1:25" x14ac:dyDescent="0.2">
      <c r="A138" s="22"/>
      <c r="B138" s="22"/>
      <c r="C138" s="22"/>
      <c r="D138" s="22"/>
      <c r="E138" s="47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spans="1:25" x14ac:dyDescent="0.2">
      <c r="A139" s="22"/>
      <c r="B139" s="22"/>
      <c r="C139" s="22"/>
      <c r="D139" s="22"/>
      <c r="E139" s="47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spans="1:25" x14ac:dyDescent="0.2">
      <c r="A140" s="22"/>
      <c r="B140" s="22"/>
      <c r="C140" s="22"/>
      <c r="D140" s="22"/>
      <c r="E140" s="47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spans="1:25" x14ac:dyDescent="0.2">
      <c r="A141" s="22"/>
      <c r="B141" s="22"/>
      <c r="C141" s="22"/>
      <c r="D141" s="22"/>
      <c r="E141" s="47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spans="1:25" x14ac:dyDescent="0.2">
      <c r="A142" s="22"/>
      <c r="B142" s="22"/>
      <c r="C142" s="22"/>
      <c r="D142" s="22"/>
      <c r="E142" s="47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spans="1:25" x14ac:dyDescent="0.2">
      <c r="A143" s="22"/>
      <c r="B143" s="22"/>
      <c r="C143" s="22"/>
      <c r="D143" s="22"/>
      <c r="E143" s="47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spans="1:25" x14ac:dyDescent="0.2">
      <c r="A144" s="22"/>
      <c r="B144" s="22"/>
      <c r="C144" s="22"/>
      <c r="D144" s="22"/>
      <c r="E144" s="47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spans="1:25" x14ac:dyDescent="0.2">
      <c r="A145" s="22"/>
      <c r="B145" s="22"/>
      <c r="C145" s="22"/>
      <c r="D145" s="22"/>
      <c r="E145" s="47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spans="1:25" x14ac:dyDescent="0.2">
      <c r="A146" s="22"/>
      <c r="B146" s="22"/>
      <c r="C146" s="22"/>
      <c r="D146" s="22"/>
      <c r="E146" s="47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spans="1:25" x14ac:dyDescent="0.2">
      <c r="A147" s="22"/>
      <c r="B147" s="22"/>
      <c r="C147" s="22"/>
      <c r="D147" s="22"/>
      <c r="E147" s="47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spans="1:25" x14ac:dyDescent="0.2">
      <c r="A148" s="22"/>
      <c r="B148" s="22"/>
      <c r="C148" s="22"/>
      <c r="D148" s="22"/>
      <c r="E148" s="47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spans="1:25" x14ac:dyDescent="0.2">
      <c r="A149" s="22"/>
      <c r="B149" s="22"/>
      <c r="C149" s="22"/>
      <c r="D149" s="22"/>
      <c r="E149" s="47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spans="1:25" x14ac:dyDescent="0.2">
      <c r="A150" s="22"/>
      <c r="B150" s="22"/>
      <c r="C150" s="22"/>
      <c r="D150" s="22"/>
      <c r="E150" s="47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spans="1:25" x14ac:dyDescent="0.2">
      <c r="A151" s="22"/>
      <c r="B151" s="22"/>
      <c r="C151" s="22"/>
      <c r="D151" s="22"/>
      <c r="E151" s="47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spans="1:25" x14ac:dyDescent="0.2">
      <c r="A152" s="22"/>
      <c r="B152" s="22"/>
      <c r="C152" s="22"/>
      <c r="D152" s="22"/>
      <c r="E152" s="47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spans="1:25" x14ac:dyDescent="0.2">
      <c r="A153" s="22"/>
      <c r="B153" s="22"/>
      <c r="C153" s="22"/>
      <c r="D153" s="22"/>
      <c r="E153" s="47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spans="1:25" x14ac:dyDescent="0.2">
      <c r="A154" s="22"/>
      <c r="B154" s="22"/>
      <c r="C154" s="22"/>
      <c r="D154" s="22"/>
      <c r="E154" s="47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spans="1:25" x14ac:dyDescent="0.2">
      <c r="A155" s="22"/>
      <c r="B155" s="22"/>
      <c r="C155" s="22"/>
      <c r="D155" s="22"/>
      <c r="E155" s="47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spans="1:25" x14ac:dyDescent="0.2">
      <c r="A156" s="22"/>
      <c r="B156" s="22"/>
      <c r="C156" s="22"/>
      <c r="D156" s="22"/>
      <c r="E156" s="47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spans="1:25" x14ac:dyDescent="0.2">
      <c r="A157" s="22"/>
      <c r="B157" s="22"/>
      <c r="C157" s="22"/>
      <c r="D157" s="22"/>
      <c r="E157" s="47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spans="1:25" x14ac:dyDescent="0.2">
      <c r="A158" s="22"/>
      <c r="B158" s="22"/>
      <c r="C158" s="22"/>
      <c r="D158" s="22"/>
      <c r="E158" s="47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spans="1:25" x14ac:dyDescent="0.2">
      <c r="A159" s="22"/>
      <c r="B159" s="22"/>
      <c r="C159" s="22"/>
      <c r="D159" s="22"/>
      <c r="E159" s="47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spans="1:25" x14ac:dyDescent="0.2">
      <c r="A160" s="22"/>
      <c r="B160" s="22"/>
      <c r="C160" s="22"/>
      <c r="D160" s="22"/>
      <c r="E160" s="47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spans="1:25" x14ac:dyDescent="0.2">
      <c r="A161" s="22"/>
      <c r="B161" s="22"/>
      <c r="C161" s="22"/>
      <c r="D161" s="22"/>
      <c r="E161" s="47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spans="1:25" x14ac:dyDescent="0.2">
      <c r="A162" s="22"/>
      <c r="B162" s="22"/>
      <c r="C162" s="22"/>
      <c r="D162" s="22"/>
      <c r="E162" s="47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spans="1:25" x14ac:dyDescent="0.2">
      <c r="A163" s="22"/>
      <c r="B163" s="22"/>
      <c r="C163" s="22"/>
      <c r="D163" s="22"/>
      <c r="E163" s="47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spans="1:25" x14ac:dyDescent="0.2">
      <c r="A164" s="22"/>
      <c r="B164" s="22"/>
      <c r="C164" s="22"/>
      <c r="D164" s="22"/>
      <c r="E164" s="47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spans="1:25" x14ac:dyDescent="0.2">
      <c r="A165" s="22"/>
      <c r="B165" s="22"/>
      <c r="C165" s="22"/>
      <c r="D165" s="22"/>
      <c r="E165" s="47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spans="1:25" x14ac:dyDescent="0.2">
      <c r="A166" s="22"/>
      <c r="B166" s="22"/>
      <c r="C166" s="22"/>
      <c r="D166" s="22"/>
      <c r="E166" s="47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spans="1:25" x14ac:dyDescent="0.2">
      <c r="A167" s="22"/>
      <c r="B167" s="22"/>
      <c r="C167" s="22"/>
      <c r="D167" s="22"/>
      <c r="E167" s="47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spans="1:25" x14ac:dyDescent="0.2">
      <c r="A168" s="22"/>
      <c r="B168" s="22"/>
      <c r="C168" s="22"/>
      <c r="D168" s="22"/>
      <c r="E168" s="47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spans="1:25" x14ac:dyDescent="0.2">
      <c r="A169" s="22"/>
      <c r="B169" s="22"/>
      <c r="C169" s="22"/>
      <c r="D169" s="22"/>
      <c r="E169" s="47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spans="1:25" x14ac:dyDescent="0.2">
      <c r="A170" s="22"/>
      <c r="B170" s="22"/>
      <c r="C170" s="22"/>
      <c r="D170" s="22"/>
      <c r="E170" s="47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spans="1:25" x14ac:dyDescent="0.2">
      <c r="A171" s="22"/>
      <c r="B171" s="22"/>
      <c r="C171" s="22"/>
      <c r="D171" s="22"/>
      <c r="E171" s="47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spans="1:25" x14ac:dyDescent="0.2">
      <c r="A172" s="22"/>
      <c r="B172" s="22"/>
      <c r="C172" s="22"/>
      <c r="D172" s="22"/>
      <c r="E172" s="47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spans="1:25" x14ac:dyDescent="0.2">
      <c r="A173" s="22"/>
      <c r="B173" s="22"/>
      <c r="C173" s="22"/>
      <c r="D173" s="22"/>
      <c r="E173" s="47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spans="1:25" x14ac:dyDescent="0.2">
      <c r="A174" s="22"/>
      <c r="B174" s="22"/>
      <c r="C174" s="22"/>
      <c r="D174" s="22"/>
      <c r="E174" s="47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spans="1:25" x14ac:dyDescent="0.2">
      <c r="A175" s="22"/>
      <c r="B175" s="22"/>
      <c r="C175" s="22"/>
      <c r="D175" s="22"/>
      <c r="E175" s="47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spans="1:25" x14ac:dyDescent="0.2">
      <c r="A176" s="22"/>
      <c r="B176" s="22"/>
      <c r="C176" s="22"/>
      <c r="D176" s="22"/>
      <c r="E176" s="47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spans="1:25" x14ac:dyDescent="0.2">
      <c r="A177" s="22"/>
      <c r="B177" s="22"/>
      <c r="C177" s="22"/>
      <c r="D177" s="22"/>
      <c r="E177" s="47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spans="1:25" x14ac:dyDescent="0.2">
      <c r="A178" s="22"/>
      <c r="B178" s="22"/>
      <c r="C178" s="22"/>
      <c r="D178" s="22"/>
      <c r="E178" s="47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spans="1:25" x14ac:dyDescent="0.2">
      <c r="A179" s="22"/>
      <c r="B179" s="22"/>
      <c r="C179" s="22"/>
      <c r="D179" s="22"/>
      <c r="E179" s="47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spans="1:25" x14ac:dyDescent="0.2">
      <c r="A180" s="22"/>
      <c r="B180" s="22"/>
      <c r="C180" s="22"/>
      <c r="D180" s="22"/>
      <c r="E180" s="47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spans="1:25" x14ac:dyDescent="0.2">
      <c r="A181" s="22"/>
      <c r="B181" s="22"/>
      <c r="C181" s="22"/>
      <c r="D181" s="22"/>
      <c r="E181" s="47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spans="1:25" x14ac:dyDescent="0.2">
      <c r="A182" s="22"/>
      <c r="B182" s="22"/>
      <c r="C182" s="22"/>
      <c r="D182" s="22"/>
      <c r="E182" s="47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spans="1:25" x14ac:dyDescent="0.2">
      <c r="A183" s="22"/>
      <c r="B183" s="22"/>
      <c r="C183" s="22"/>
      <c r="D183" s="22"/>
      <c r="E183" s="47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spans="1:25" x14ac:dyDescent="0.2">
      <c r="A184" s="22"/>
      <c r="B184" s="22"/>
      <c r="C184" s="22"/>
      <c r="D184" s="22"/>
      <c r="E184" s="47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spans="1:25" x14ac:dyDescent="0.2">
      <c r="A185" s="22"/>
      <c r="B185" s="22"/>
      <c r="C185" s="22"/>
      <c r="D185" s="22"/>
      <c r="E185" s="47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spans="1:25" x14ac:dyDescent="0.2">
      <c r="A186" s="22"/>
      <c r="B186" s="22"/>
      <c r="C186" s="22"/>
      <c r="D186" s="22"/>
      <c r="E186" s="47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spans="1:25" x14ac:dyDescent="0.2">
      <c r="A187" s="22"/>
      <c r="B187" s="22"/>
      <c r="C187" s="22"/>
      <c r="D187" s="22"/>
      <c r="E187" s="47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spans="1:25" x14ac:dyDescent="0.2">
      <c r="A188" s="22"/>
      <c r="B188" s="22"/>
      <c r="C188" s="22"/>
      <c r="D188" s="22"/>
      <c r="E188" s="47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spans="1:25" x14ac:dyDescent="0.2">
      <c r="A189" s="22"/>
      <c r="B189" s="22"/>
      <c r="C189" s="22"/>
      <c r="D189" s="22"/>
      <c r="E189" s="47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spans="1:25" x14ac:dyDescent="0.2">
      <c r="A190" s="22"/>
      <c r="B190" s="22"/>
      <c r="C190" s="22"/>
      <c r="D190" s="22"/>
      <c r="E190" s="47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spans="1:25" x14ac:dyDescent="0.2">
      <c r="A191" s="22"/>
      <c r="B191" s="22"/>
      <c r="C191" s="22"/>
      <c r="D191" s="22"/>
      <c r="E191" s="47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spans="1:25" x14ac:dyDescent="0.2">
      <c r="A192" s="22"/>
      <c r="B192" s="22"/>
      <c r="C192" s="22"/>
      <c r="D192" s="22"/>
      <c r="E192" s="47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spans="1:25" x14ac:dyDescent="0.2">
      <c r="A193" s="22"/>
      <c r="B193" s="22"/>
      <c r="C193" s="22"/>
      <c r="D193" s="22"/>
      <c r="E193" s="47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spans="1:25" x14ac:dyDescent="0.2">
      <c r="A194" s="22"/>
      <c r="B194" s="22"/>
      <c r="C194" s="22"/>
      <c r="D194" s="22"/>
      <c r="E194" s="47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spans="1:25" x14ac:dyDescent="0.2">
      <c r="A195" s="22"/>
      <c r="B195" s="22"/>
      <c r="C195" s="22"/>
      <c r="D195" s="22"/>
      <c r="E195" s="47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spans="1:25" x14ac:dyDescent="0.2">
      <c r="A196" s="22"/>
      <c r="B196" s="22"/>
      <c r="C196" s="22"/>
      <c r="D196" s="22"/>
      <c r="E196" s="47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spans="1:25" x14ac:dyDescent="0.2">
      <c r="A197" s="22"/>
      <c r="B197" s="22"/>
      <c r="C197" s="22"/>
      <c r="D197" s="22"/>
      <c r="E197" s="47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spans="1:25" x14ac:dyDescent="0.2">
      <c r="A198" s="22"/>
      <c r="B198" s="22"/>
      <c r="C198" s="22"/>
      <c r="D198" s="22"/>
      <c r="E198" s="47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spans="1:25" x14ac:dyDescent="0.2">
      <c r="A199" s="22"/>
      <c r="B199" s="22"/>
      <c r="C199" s="22"/>
      <c r="D199" s="22"/>
      <c r="E199" s="47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spans="1:25" x14ac:dyDescent="0.2">
      <c r="A200" s="22"/>
      <c r="B200" s="22"/>
      <c r="C200" s="22"/>
      <c r="D200" s="22"/>
      <c r="E200" s="47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spans="1:25" x14ac:dyDescent="0.2">
      <c r="A201" s="22"/>
      <c r="B201" s="22"/>
      <c r="C201" s="22"/>
      <c r="D201" s="22"/>
      <c r="E201" s="47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spans="1:25" x14ac:dyDescent="0.2">
      <c r="A202" s="22"/>
      <c r="B202" s="22"/>
      <c r="C202" s="22"/>
      <c r="D202" s="22"/>
      <c r="E202" s="47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 spans="1:25" x14ac:dyDescent="0.2">
      <c r="A203" s="22"/>
      <c r="B203" s="22"/>
      <c r="C203" s="22"/>
      <c r="D203" s="22"/>
      <c r="E203" s="47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 spans="1:25" x14ac:dyDescent="0.2">
      <c r="A204" s="22"/>
      <c r="B204" s="22"/>
      <c r="C204" s="22"/>
      <c r="D204" s="22"/>
      <c r="E204" s="47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 spans="1:25" x14ac:dyDescent="0.2">
      <c r="A205" s="22"/>
      <c r="B205" s="22"/>
      <c r="C205" s="22"/>
      <c r="D205" s="22"/>
      <c r="E205" s="47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 spans="1:25" x14ac:dyDescent="0.2">
      <c r="A206" s="22"/>
      <c r="B206" s="22"/>
      <c r="C206" s="22"/>
      <c r="D206" s="22"/>
      <c r="E206" s="47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 spans="1:25" x14ac:dyDescent="0.2">
      <c r="A207" s="22"/>
      <c r="B207" s="22"/>
      <c r="C207" s="22"/>
      <c r="D207" s="22"/>
      <c r="E207" s="47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 spans="1:25" x14ac:dyDescent="0.2">
      <c r="A208" s="22"/>
      <c r="B208" s="22"/>
      <c r="C208" s="22"/>
      <c r="D208" s="22"/>
      <c r="E208" s="47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 spans="1:25" x14ac:dyDescent="0.2">
      <c r="A209" s="22"/>
      <c r="B209" s="22"/>
      <c r="C209" s="22"/>
      <c r="D209" s="22"/>
      <c r="E209" s="47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 spans="1:25" x14ac:dyDescent="0.2">
      <c r="A210" s="22"/>
      <c r="B210" s="22"/>
      <c r="C210" s="22"/>
      <c r="D210" s="22"/>
      <c r="E210" s="47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 spans="1:25" x14ac:dyDescent="0.2">
      <c r="A211" s="22"/>
      <c r="B211" s="22"/>
      <c r="C211" s="22"/>
      <c r="D211" s="22"/>
      <c r="E211" s="47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 spans="1:25" x14ac:dyDescent="0.2">
      <c r="A212" s="22"/>
      <c r="B212" s="22"/>
      <c r="C212" s="22"/>
      <c r="D212" s="22"/>
      <c r="E212" s="47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 spans="1:25" x14ac:dyDescent="0.2">
      <c r="A213" s="22"/>
      <c r="B213" s="22"/>
      <c r="C213" s="22"/>
      <c r="D213" s="22"/>
      <c r="E213" s="47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 spans="1:25" x14ac:dyDescent="0.2">
      <c r="A214" s="22"/>
      <c r="B214" s="22"/>
      <c r="C214" s="22"/>
      <c r="D214" s="22"/>
      <c r="E214" s="47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 spans="1:25" x14ac:dyDescent="0.2">
      <c r="A215" s="22"/>
      <c r="B215" s="22"/>
      <c r="C215" s="22"/>
      <c r="D215" s="22"/>
      <c r="E215" s="47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 spans="1:25" x14ac:dyDescent="0.2">
      <c r="A216" s="22"/>
      <c r="B216" s="22"/>
      <c r="C216" s="22"/>
      <c r="D216" s="22"/>
      <c r="E216" s="47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 spans="1:25" x14ac:dyDescent="0.2">
      <c r="A217" s="22"/>
      <c r="B217" s="22"/>
      <c r="C217" s="22"/>
      <c r="D217" s="22"/>
      <c r="E217" s="47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 spans="1:25" x14ac:dyDescent="0.2">
      <c r="A218" s="22"/>
      <c r="B218" s="22"/>
      <c r="C218" s="22"/>
      <c r="D218" s="22"/>
      <c r="E218" s="47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 spans="1:25" x14ac:dyDescent="0.2">
      <c r="A219" s="22"/>
      <c r="B219" s="22"/>
      <c r="C219" s="22"/>
      <c r="D219" s="22"/>
      <c r="E219" s="47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 spans="1:25" x14ac:dyDescent="0.2">
      <c r="A220" s="22"/>
      <c r="B220" s="22"/>
      <c r="C220" s="22"/>
      <c r="D220" s="22"/>
      <c r="E220" s="47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 spans="1:25" x14ac:dyDescent="0.2">
      <c r="A221" s="22"/>
      <c r="B221" s="22"/>
      <c r="C221" s="22"/>
      <c r="D221" s="22"/>
      <c r="E221" s="47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 spans="1:25" x14ac:dyDescent="0.2">
      <c r="A222" s="22"/>
      <c r="B222" s="22"/>
      <c r="C222" s="22"/>
      <c r="D222" s="22"/>
      <c r="E222" s="47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 spans="1:25" x14ac:dyDescent="0.2">
      <c r="A223" s="22"/>
      <c r="B223" s="22"/>
      <c r="C223" s="22"/>
      <c r="D223" s="22"/>
      <c r="E223" s="47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 spans="1:25" x14ac:dyDescent="0.2">
      <c r="A224" s="22"/>
      <c r="B224" s="22"/>
      <c r="C224" s="22"/>
      <c r="D224" s="22"/>
      <c r="E224" s="47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 spans="1:25" x14ac:dyDescent="0.2">
      <c r="A225" s="22"/>
      <c r="B225" s="22"/>
      <c r="C225" s="22"/>
      <c r="D225" s="22"/>
      <c r="E225" s="47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 spans="1:25" x14ac:dyDescent="0.2">
      <c r="A226" s="22"/>
      <c r="B226" s="22"/>
      <c r="C226" s="22"/>
      <c r="D226" s="22"/>
      <c r="E226" s="47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 spans="1:25" x14ac:dyDescent="0.2">
      <c r="A227" s="22"/>
      <c r="B227" s="22"/>
      <c r="C227" s="22"/>
      <c r="D227" s="22"/>
      <c r="E227" s="47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 spans="1:25" x14ac:dyDescent="0.2">
      <c r="A228" s="22"/>
      <c r="B228" s="22"/>
      <c r="C228" s="22"/>
      <c r="D228" s="22"/>
      <c r="E228" s="47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 spans="1:25" x14ac:dyDescent="0.2">
      <c r="A229" s="22"/>
      <c r="B229" s="22"/>
      <c r="C229" s="22"/>
      <c r="D229" s="22"/>
      <c r="E229" s="47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 spans="1:25" x14ac:dyDescent="0.2">
      <c r="A230" s="22"/>
      <c r="B230" s="22"/>
      <c r="C230" s="22"/>
      <c r="D230" s="22"/>
      <c r="E230" s="47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 spans="1:25" x14ac:dyDescent="0.2">
      <c r="A231" s="22"/>
      <c r="B231" s="22"/>
      <c r="C231" s="22"/>
      <c r="D231" s="22"/>
      <c r="E231" s="47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 spans="1:25" x14ac:dyDescent="0.2">
      <c r="A232" s="22"/>
      <c r="B232" s="22"/>
      <c r="C232" s="22"/>
      <c r="D232" s="22"/>
      <c r="E232" s="47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 spans="1:25" x14ac:dyDescent="0.2">
      <c r="A233" s="22"/>
      <c r="B233" s="22"/>
      <c r="C233" s="22"/>
      <c r="D233" s="22"/>
      <c r="E233" s="47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 spans="1:25" x14ac:dyDescent="0.2">
      <c r="A234" s="22"/>
      <c r="B234" s="22"/>
      <c r="C234" s="22"/>
      <c r="D234" s="22"/>
      <c r="E234" s="47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 spans="1:25" x14ac:dyDescent="0.2">
      <c r="A235" s="22"/>
      <c r="B235" s="22"/>
      <c r="C235" s="22"/>
      <c r="D235" s="22"/>
      <c r="E235" s="47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 spans="1:25" x14ac:dyDescent="0.2">
      <c r="A236" s="22"/>
      <c r="B236" s="22"/>
      <c r="C236" s="22"/>
      <c r="D236" s="22"/>
      <c r="E236" s="47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 spans="1:25" x14ac:dyDescent="0.2">
      <c r="A237" s="22"/>
      <c r="B237" s="22"/>
      <c r="C237" s="22"/>
      <c r="D237" s="22"/>
      <c r="E237" s="47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 spans="1:25" x14ac:dyDescent="0.2">
      <c r="A238" s="22"/>
      <c r="B238" s="22"/>
      <c r="C238" s="22"/>
      <c r="D238" s="22"/>
      <c r="E238" s="47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 spans="1:25" x14ac:dyDescent="0.2">
      <c r="A239" s="22"/>
      <c r="B239" s="22"/>
      <c r="C239" s="22"/>
      <c r="D239" s="22"/>
      <c r="E239" s="47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 spans="1:25" x14ac:dyDescent="0.2">
      <c r="A240" s="22"/>
      <c r="B240" s="22"/>
      <c r="C240" s="22"/>
      <c r="D240" s="22"/>
      <c r="E240" s="47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 spans="1:25" x14ac:dyDescent="0.2">
      <c r="A241" s="22"/>
      <c r="B241" s="22"/>
      <c r="C241" s="22"/>
      <c r="D241" s="22"/>
      <c r="E241" s="47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 spans="1:25" x14ac:dyDescent="0.2">
      <c r="A242" s="22"/>
      <c r="B242" s="22"/>
      <c r="C242" s="22"/>
      <c r="D242" s="22"/>
      <c r="E242" s="47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 spans="1:25" x14ac:dyDescent="0.2">
      <c r="A243" s="22"/>
      <c r="B243" s="22"/>
      <c r="C243" s="22"/>
      <c r="D243" s="22"/>
      <c r="E243" s="47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 spans="1:25" x14ac:dyDescent="0.2">
      <c r="A244" s="22"/>
      <c r="B244" s="22"/>
      <c r="C244" s="22"/>
      <c r="D244" s="22"/>
      <c r="E244" s="47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 spans="1:25" x14ac:dyDescent="0.2">
      <c r="A245" s="22"/>
      <c r="B245" s="22"/>
      <c r="C245" s="22"/>
      <c r="D245" s="22"/>
      <c r="E245" s="47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 spans="1:25" x14ac:dyDescent="0.2">
      <c r="A246" s="22"/>
      <c r="B246" s="22"/>
      <c r="C246" s="22"/>
      <c r="D246" s="22"/>
      <c r="E246" s="47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 spans="1:25" x14ac:dyDescent="0.2">
      <c r="A247" s="22"/>
      <c r="B247" s="22"/>
      <c r="C247" s="22"/>
      <c r="D247" s="22"/>
      <c r="E247" s="47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 spans="1:25" x14ac:dyDescent="0.2">
      <c r="A248" s="22"/>
      <c r="B248" s="22"/>
      <c r="C248" s="22"/>
      <c r="D248" s="22"/>
      <c r="E248" s="47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 spans="1:25" x14ac:dyDescent="0.2">
      <c r="A249" s="22"/>
      <c r="B249" s="22"/>
      <c r="C249" s="22"/>
      <c r="D249" s="22"/>
      <c r="E249" s="47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 spans="1:25" x14ac:dyDescent="0.2">
      <c r="A250" s="22"/>
      <c r="B250" s="22"/>
      <c r="C250" s="22"/>
      <c r="D250" s="22"/>
      <c r="E250" s="47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 spans="1:25" x14ac:dyDescent="0.2">
      <c r="A251" s="22"/>
      <c r="B251" s="22"/>
      <c r="C251" s="22"/>
      <c r="D251" s="22"/>
      <c r="E251" s="47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 spans="1:25" x14ac:dyDescent="0.2">
      <c r="A252" s="22"/>
      <c r="B252" s="22"/>
      <c r="C252" s="22"/>
      <c r="D252" s="22"/>
      <c r="E252" s="47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 spans="1:25" x14ac:dyDescent="0.2">
      <c r="A253" s="22"/>
      <c r="B253" s="22"/>
      <c r="C253" s="22"/>
      <c r="D253" s="22"/>
      <c r="E253" s="47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 spans="1:25" x14ac:dyDescent="0.2">
      <c r="A254" s="22"/>
      <c r="B254" s="22"/>
      <c r="C254" s="22"/>
      <c r="D254" s="22"/>
      <c r="E254" s="47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 spans="1:25" x14ac:dyDescent="0.2">
      <c r="A255" s="22"/>
      <c r="B255" s="22"/>
      <c r="C255" s="22"/>
      <c r="D255" s="22"/>
      <c r="E255" s="47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 spans="1:25" x14ac:dyDescent="0.2">
      <c r="A256" s="22"/>
      <c r="B256" s="22"/>
      <c r="C256" s="22"/>
      <c r="D256" s="22"/>
      <c r="E256" s="47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 spans="1:25" x14ac:dyDescent="0.2">
      <c r="A257" s="22"/>
      <c r="B257" s="22"/>
      <c r="C257" s="22"/>
      <c r="D257" s="22"/>
      <c r="E257" s="47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 spans="1:25" x14ac:dyDescent="0.2">
      <c r="A258" s="22"/>
      <c r="B258" s="22"/>
      <c r="C258" s="22"/>
      <c r="D258" s="22"/>
      <c r="E258" s="47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 spans="1:25" x14ac:dyDescent="0.2">
      <c r="A259" s="22"/>
      <c r="B259" s="22"/>
      <c r="C259" s="22"/>
      <c r="D259" s="22"/>
      <c r="E259" s="47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 spans="1:25" x14ac:dyDescent="0.2">
      <c r="A260" s="22"/>
      <c r="B260" s="22"/>
      <c r="C260" s="22"/>
      <c r="D260" s="22"/>
      <c r="E260" s="47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 spans="1:25" x14ac:dyDescent="0.2">
      <c r="A261" s="22"/>
      <c r="B261" s="22"/>
      <c r="C261" s="22"/>
      <c r="D261" s="22"/>
      <c r="E261" s="47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 spans="1:25" x14ac:dyDescent="0.2">
      <c r="A262" s="22"/>
      <c r="B262" s="22"/>
      <c r="C262" s="22"/>
      <c r="D262" s="22"/>
      <c r="E262" s="47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 spans="1:25" x14ac:dyDescent="0.2">
      <c r="A263" s="22"/>
      <c r="B263" s="22"/>
      <c r="C263" s="22"/>
      <c r="D263" s="22"/>
      <c r="E263" s="47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 spans="1:25" x14ac:dyDescent="0.2">
      <c r="A264" s="22"/>
      <c r="B264" s="22"/>
      <c r="C264" s="22"/>
      <c r="D264" s="22"/>
      <c r="E264" s="47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 spans="1:25" x14ac:dyDescent="0.2">
      <c r="A265" s="22"/>
      <c r="B265" s="22"/>
      <c r="C265" s="22"/>
      <c r="D265" s="22"/>
      <c r="E265" s="47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 spans="1:25" x14ac:dyDescent="0.2">
      <c r="A266" s="22"/>
      <c r="B266" s="22"/>
      <c r="C266" s="22"/>
      <c r="D266" s="22"/>
      <c r="E266" s="47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 spans="1:25" x14ac:dyDescent="0.2">
      <c r="A267" s="22"/>
      <c r="B267" s="22"/>
      <c r="C267" s="22"/>
      <c r="D267" s="22"/>
      <c r="E267" s="47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 spans="1:25" x14ac:dyDescent="0.2">
      <c r="A268" s="22"/>
      <c r="B268" s="22"/>
      <c r="C268" s="22"/>
      <c r="D268" s="22"/>
      <c r="E268" s="47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 spans="1:25" x14ac:dyDescent="0.2">
      <c r="A269" s="22"/>
      <c r="B269" s="22"/>
      <c r="C269" s="22"/>
      <c r="D269" s="22"/>
      <c r="E269" s="47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 spans="1:25" x14ac:dyDescent="0.2">
      <c r="A270" s="22"/>
      <c r="B270" s="22"/>
      <c r="C270" s="22"/>
      <c r="D270" s="22"/>
      <c r="E270" s="47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 spans="1:25" x14ac:dyDescent="0.2">
      <c r="A271" s="22"/>
      <c r="B271" s="22"/>
      <c r="C271" s="22"/>
      <c r="D271" s="22"/>
      <c r="E271" s="47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 spans="1:25" x14ac:dyDescent="0.2">
      <c r="A272" s="22"/>
      <c r="B272" s="22"/>
      <c r="C272" s="22"/>
      <c r="D272" s="22"/>
      <c r="E272" s="47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 spans="1:25" x14ac:dyDescent="0.2">
      <c r="A273" s="22"/>
      <c r="B273" s="22"/>
      <c r="C273" s="22"/>
      <c r="D273" s="22"/>
      <c r="E273" s="47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 spans="1:25" x14ac:dyDescent="0.2">
      <c r="A274" s="22"/>
      <c r="B274" s="22"/>
      <c r="C274" s="22"/>
      <c r="D274" s="22"/>
      <c r="E274" s="47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 spans="1:25" x14ac:dyDescent="0.2">
      <c r="A275" s="22"/>
      <c r="B275" s="22"/>
      <c r="C275" s="22"/>
      <c r="D275" s="22"/>
      <c r="E275" s="47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 spans="1:25" x14ac:dyDescent="0.2">
      <c r="A276" s="22"/>
      <c r="B276" s="22"/>
      <c r="C276" s="22"/>
      <c r="D276" s="22"/>
      <c r="E276" s="47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 spans="1:25" x14ac:dyDescent="0.2">
      <c r="A277" s="22"/>
      <c r="B277" s="22"/>
      <c r="C277" s="22"/>
      <c r="D277" s="22"/>
      <c r="E277" s="47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 spans="1:25" x14ac:dyDescent="0.2">
      <c r="A278" s="22"/>
      <c r="B278" s="22"/>
      <c r="C278" s="22"/>
      <c r="D278" s="22"/>
      <c r="E278" s="47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 spans="1:25" x14ac:dyDescent="0.2">
      <c r="A279" s="22"/>
      <c r="B279" s="22"/>
      <c r="C279" s="22"/>
      <c r="D279" s="22"/>
      <c r="E279" s="47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 spans="1:25" x14ac:dyDescent="0.2">
      <c r="A280" s="22"/>
      <c r="B280" s="22"/>
      <c r="C280" s="22"/>
      <c r="D280" s="22"/>
      <c r="E280" s="47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 spans="1:25" x14ac:dyDescent="0.2">
      <c r="A281" s="22"/>
      <c r="B281" s="22"/>
      <c r="C281" s="22"/>
      <c r="D281" s="22"/>
      <c r="E281" s="47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 spans="1:25" x14ac:dyDescent="0.2">
      <c r="A282" s="22"/>
      <c r="B282" s="22"/>
      <c r="C282" s="22"/>
      <c r="D282" s="22"/>
      <c r="E282" s="47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 spans="1:25" x14ac:dyDescent="0.2">
      <c r="A283" s="22"/>
      <c r="B283" s="22"/>
      <c r="C283" s="22"/>
      <c r="D283" s="22"/>
      <c r="E283" s="47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 spans="1:25" x14ac:dyDescent="0.2">
      <c r="A284" s="22"/>
      <c r="B284" s="22"/>
      <c r="C284" s="22"/>
      <c r="D284" s="22"/>
      <c r="E284" s="47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 spans="1:25" x14ac:dyDescent="0.2">
      <c r="A285" s="22"/>
      <c r="B285" s="22"/>
      <c r="C285" s="22"/>
      <c r="D285" s="22"/>
      <c r="E285" s="47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 spans="1:25" x14ac:dyDescent="0.2">
      <c r="A286" s="22"/>
      <c r="B286" s="22"/>
      <c r="C286" s="22"/>
      <c r="D286" s="22"/>
      <c r="E286" s="47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 spans="1:25" x14ac:dyDescent="0.2">
      <c r="A287" s="22"/>
      <c r="B287" s="22"/>
      <c r="C287" s="22"/>
      <c r="D287" s="22"/>
      <c r="E287" s="47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 spans="1:25" x14ac:dyDescent="0.2">
      <c r="A288" s="22"/>
      <c r="B288" s="22"/>
      <c r="C288" s="22"/>
      <c r="D288" s="22"/>
      <c r="E288" s="47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 spans="1:25" x14ac:dyDescent="0.2">
      <c r="A289" s="22"/>
      <c r="B289" s="22"/>
      <c r="C289" s="22"/>
      <c r="D289" s="22"/>
      <c r="E289" s="47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 spans="1:25" x14ac:dyDescent="0.2">
      <c r="A290" s="22"/>
      <c r="B290" s="22"/>
      <c r="C290" s="22"/>
      <c r="D290" s="22"/>
      <c r="E290" s="47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 spans="1:25" x14ac:dyDescent="0.2">
      <c r="A291" s="22"/>
      <c r="B291" s="22"/>
      <c r="C291" s="22"/>
      <c r="D291" s="22"/>
      <c r="E291" s="47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 spans="1:25" x14ac:dyDescent="0.2">
      <c r="A292" s="22"/>
      <c r="B292" s="22"/>
      <c r="C292" s="22"/>
      <c r="D292" s="22"/>
      <c r="E292" s="47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 spans="1:25" x14ac:dyDescent="0.2">
      <c r="A293" s="22"/>
      <c r="B293" s="22"/>
      <c r="C293" s="22"/>
      <c r="D293" s="22"/>
      <c r="E293" s="47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 spans="1:25" x14ac:dyDescent="0.2">
      <c r="A294" s="22"/>
      <c r="B294" s="22"/>
      <c r="C294" s="22"/>
      <c r="D294" s="22"/>
      <c r="E294" s="47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 spans="1:25" x14ac:dyDescent="0.2">
      <c r="A295" s="22"/>
      <c r="B295" s="22"/>
      <c r="C295" s="22"/>
      <c r="D295" s="22"/>
      <c r="E295" s="47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 spans="1:25" x14ac:dyDescent="0.2">
      <c r="A296" s="22"/>
      <c r="B296" s="22"/>
      <c r="C296" s="22"/>
      <c r="D296" s="22"/>
      <c r="E296" s="47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 spans="1:25" x14ac:dyDescent="0.2">
      <c r="A297" s="22"/>
      <c r="B297" s="22"/>
      <c r="C297" s="22"/>
      <c r="D297" s="22"/>
      <c r="E297" s="47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 spans="1:25" x14ac:dyDescent="0.2">
      <c r="A298" s="22"/>
      <c r="B298" s="22"/>
      <c r="C298" s="22"/>
      <c r="D298" s="22"/>
      <c r="E298" s="47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 spans="1:25" x14ac:dyDescent="0.2">
      <c r="A299" s="22"/>
      <c r="B299" s="22"/>
      <c r="C299" s="22"/>
      <c r="D299" s="22"/>
      <c r="E299" s="47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 spans="1:25" x14ac:dyDescent="0.2">
      <c r="A300" s="22"/>
      <c r="B300" s="22"/>
      <c r="C300" s="22"/>
      <c r="D300" s="22"/>
      <c r="E300" s="47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 spans="1:25" x14ac:dyDescent="0.2">
      <c r="A301" s="22"/>
      <c r="B301" s="22"/>
      <c r="C301" s="22"/>
      <c r="D301" s="22"/>
      <c r="E301" s="47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 spans="1:25" x14ac:dyDescent="0.2">
      <c r="A302" s="22"/>
      <c r="B302" s="22"/>
      <c r="C302" s="22"/>
      <c r="D302" s="22"/>
      <c r="E302" s="47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 spans="1:25" x14ac:dyDescent="0.2">
      <c r="A303" s="22"/>
      <c r="B303" s="22"/>
      <c r="C303" s="22"/>
      <c r="D303" s="22"/>
      <c r="E303" s="47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 spans="1:25" x14ac:dyDescent="0.2">
      <c r="A304" s="22"/>
      <c r="B304" s="22"/>
      <c r="C304" s="22"/>
      <c r="D304" s="22"/>
      <c r="E304" s="47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 spans="1:25" x14ac:dyDescent="0.2">
      <c r="A305" s="22"/>
      <c r="B305" s="22"/>
      <c r="C305" s="22"/>
      <c r="D305" s="22"/>
      <c r="E305" s="47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 spans="1:25" x14ac:dyDescent="0.2">
      <c r="A306" s="22"/>
      <c r="B306" s="22"/>
      <c r="C306" s="22"/>
      <c r="D306" s="22"/>
      <c r="E306" s="47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 spans="1:25" x14ac:dyDescent="0.2">
      <c r="A307" s="22"/>
      <c r="B307" s="22"/>
      <c r="C307" s="22"/>
      <c r="D307" s="22"/>
      <c r="E307" s="47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 spans="1:25" x14ac:dyDescent="0.2">
      <c r="A308" s="22"/>
      <c r="B308" s="22"/>
      <c r="C308" s="22"/>
      <c r="D308" s="22"/>
      <c r="E308" s="47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 spans="1:25" x14ac:dyDescent="0.2">
      <c r="A309" s="22"/>
      <c r="B309" s="22"/>
      <c r="C309" s="22"/>
      <c r="D309" s="22"/>
      <c r="E309" s="47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 spans="1:25" x14ac:dyDescent="0.2">
      <c r="A310" s="22"/>
      <c r="B310" s="22"/>
      <c r="C310" s="22"/>
      <c r="D310" s="22"/>
      <c r="E310" s="47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 spans="1:25" x14ac:dyDescent="0.2">
      <c r="A311" s="22"/>
      <c r="B311" s="22"/>
      <c r="C311" s="22"/>
      <c r="D311" s="22"/>
      <c r="E311" s="47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 spans="1:25" x14ac:dyDescent="0.2">
      <c r="A312" s="22"/>
      <c r="B312" s="22"/>
      <c r="C312" s="22"/>
      <c r="D312" s="22"/>
      <c r="E312" s="47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 spans="1:25" x14ac:dyDescent="0.2">
      <c r="A313" s="22"/>
      <c r="B313" s="22"/>
      <c r="C313" s="22"/>
      <c r="D313" s="22"/>
      <c r="E313" s="47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 spans="1:25" x14ac:dyDescent="0.2">
      <c r="A314" s="22"/>
      <c r="B314" s="22"/>
      <c r="C314" s="22"/>
      <c r="D314" s="22"/>
      <c r="E314" s="47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 spans="1:25" x14ac:dyDescent="0.2">
      <c r="A315" s="22"/>
      <c r="B315" s="22"/>
      <c r="C315" s="22"/>
      <c r="D315" s="22"/>
      <c r="E315" s="47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 spans="1:25" x14ac:dyDescent="0.2">
      <c r="A316" s="22"/>
      <c r="B316" s="22"/>
      <c r="C316" s="22"/>
      <c r="D316" s="22"/>
      <c r="E316" s="47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 spans="1:25" x14ac:dyDescent="0.2">
      <c r="A317" s="22"/>
      <c r="B317" s="22"/>
      <c r="C317" s="22"/>
      <c r="D317" s="22"/>
      <c r="E317" s="47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 spans="1:25" x14ac:dyDescent="0.2">
      <c r="A318" s="22"/>
      <c r="B318" s="22"/>
      <c r="C318" s="22"/>
      <c r="D318" s="22"/>
      <c r="E318" s="47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 spans="1:25" x14ac:dyDescent="0.2">
      <c r="A319" s="22"/>
      <c r="B319" s="22"/>
      <c r="C319" s="22"/>
      <c r="D319" s="22"/>
      <c r="E319" s="47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 spans="1:25" x14ac:dyDescent="0.2">
      <c r="A320" s="22"/>
      <c r="B320" s="22"/>
      <c r="C320" s="22"/>
      <c r="D320" s="22"/>
      <c r="E320" s="47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 spans="1:25" x14ac:dyDescent="0.2">
      <c r="A321" s="22"/>
      <c r="B321" s="22"/>
      <c r="C321" s="22"/>
      <c r="D321" s="22"/>
      <c r="E321" s="47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 spans="1:25" x14ac:dyDescent="0.2">
      <c r="A322" s="22"/>
      <c r="B322" s="22"/>
      <c r="C322" s="22"/>
      <c r="D322" s="22"/>
      <c r="E322" s="47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25" x14ac:dyDescent="0.2">
      <c r="A323" s="22"/>
      <c r="B323" s="22"/>
      <c r="C323" s="22"/>
      <c r="D323" s="22"/>
      <c r="E323" s="47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 spans="1:25" x14ac:dyDescent="0.2">
      <c r="A324" s="22"/>
      <c r="B324" s="22"/>
      <c r="C324" s="22"/>
      <c r="D324" s="22"/>
      <c r="E324" s="47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 spans="1:25" x14ac:dyDescent="0.2">
      <c r="A325" s="22"/>
      <c r="B325" s="22"/>
      <c r="C325" s="22"/>
      <c r="D325" s="22"/>
      <c r="E325" s="47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 spans="1:25" x14ac:dyDescent="0.2">
      <c r="A326" s="22"/>
      <c r="B326" s="22"/>
      <c r="C326" s="22"/>
      <c r="D326" s="22"/>
      <c r="E326" s="47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 spans="1:25" x14ac:dyDescent="0.2">
      <c r="A327" s="22"/>
      <c r="B327" s="22"/>
      <c r="C327" s="22"/>
      <c r="D327" s="22"/>
      <c r="E327" s="47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 spans="1:25" x14ac:dyDescent="0.2">
      <c r="A328" s="22"/>
      <c r="B328" s="22"/>
      <c r="C328" s="22"/>
      <c r="D328" s="22"/>
      <c r="E328" s="47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 spans="1:25" x14ac:dyDescent="0.2">
      <c r="A329" s="22"/>
      <c r="B329" s="22"/>
      <c r="C329" s="22"/>
      <c r="D329" s="22"/>
      <c r="E329" s="47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 spans="1:25" x14ac:dyDescent="0.2">
      <c r="A330" s="22"/>
      <c r="B330" s="22"/>
      <c r="C330" s="22"/>
      <c r="D330" s="22"/>
      <c r="E330" s="47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 spans="1:25" x14ac:dyDescent="0.2">
      <c r="A331" s="22"/>
      <c r="B331" s="22"/>
      <c r="C331" s="22"/>
      <c r="D331" s="22"/>
      <c r="E331" s="47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 spans="1:25" x14ac:dyDescent="0.2">
      <c r="A332" s="22"/>
      <c r="B332" s="22"/>
      <c r="C332" s="22"/>
      <c r="D332" s="22"/>
      <c r="E332" s="47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 spans="1:25" x14ac:dyDescent="0.2">
      <c r="A333" s="22"/>
      <c r="B333" s="22"/>
      <c r="C333" s="22"/>
      <c r="D333" s="22"/>
      <c r="E333" s="47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 spans="1:25" x14ac:dyDescent="0.2">
      <c r="A334" s="22"/>
      <c r="B334" s="22"/>
      <c r="C334" s="22"/>
      <c r="D334" s="22"/>
      <c r="E334" s="47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 spans="1:25" x14ac:dyDescent="0.2">
      <c r="A335" s="22"/>
      <c r="B335" s="22"/>
      <c r="C335" s="22"/>
      <c r="D335" s="22"/>
      <c r="E335" s="47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 spans="1:25" x14ac:dyDescent="0.2">
      <c r="A336" s="22"/>
      <c r="B336" s="22"/>
      <c r="C336" s="22"/>
      <c r="D336" s="22"/>
      <c r="E336" s="47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 spans="1:25" x14ac:dyDescent="0.2">
      <c r="A337" s="22"/>
      <c r="B337" s="22"/>
      <c r="C337" s="22"/>
      <c r="D337" s="22"/>
      <c r="E337" s="47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 spans="1:25" x14ac:dyDescent="0.2">
      <c r="A338" s="22"/>
      <c r="B338" s="22"/>
      <c r="C338" s="22"/>
      <c r="D338" s="22"/>
      <c r="E338" s="47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 spans="1:25" x14ac:dyDescent="0.2">
      <c r="A339" s="22"/>
      <c r="B339" s="22"/>
      <c r="C339" s="22"/>
      <c r="D339" s="22"/>
      <c r="E339" s="47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 spans="1:25" x14ac:dyDescent="0.2">
      <c r="A340" s="22"/>
      <c r="B340" s="22"/>
      <c r="C340" s="22"/>
      <c r="D340" s="22"/>
      <c r="E340" s="47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 spans="1:25" x14ac:dyDescent="0.2">
      <c r="A341" s="22"/>
      <c r="B341" s="22"/>
      <c r="C341" s="22"/>
      <c r="D341" s="22"/>
      <c r="E341" s="47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 spans="1:25" x14ac:dyDescent="0.2">
      <c r="A342" s="22"/>
      <c r="B342" s="22"/>
      <c r="C342" s="22"/>
      <c r="D342" s="22"/>
      <c r="E342" s="47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 spans="1:25" x14ac:dyDescent="0.2">
      <c r="A343" s="22"/>
      <c r="B343" s="22"/>
      <c r="C343" s="22"/>
      <c r="D343" s="22"/>
      <c r="E343" s="47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 spans="1:25" x14ac:dyDescent="0.2">
      <c r="A344" s="22"/>
      <c r="B344" s="22"/>
      <c r="C344" s="22"/>
      <c r="D344" s="22"/>
      <c r="E344" s="47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 spans="1:25" x14ac:dyDescent="0.2">
      <c r="A345" s="22"/>
      <c r="B345" s="22"/>
      <c r="C345" s="22"/>
      <c r="D345" s="22"/>
      <c r="E345" s="47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 spans="1:25" x14ac:dyDescent="0.2">
      <c r="A346" s="22"/>
      <c r="B346" s="22"/>
      <c r="C346" s="22"/>
      <c r="D346" s="22"/>
      <c r="E346" s="47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 spans="1:25" x14ac:dyDescent="0.2">
      <c r="A347" s="22"/>
      <c r="B347" s="22"/>
      <c r="C347" s="22"/>
      <c r="D347" s="22"/>
      <c r="E347" s="47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 spans="1:25" x14ac:dyDescent="0.2">
      <c r="A348" s="22"/>
      <c r="B348" s="22"/>
      <c r="C348" s="22"/>
      <c r="D348" s="22"/>
      <c r="E348" s="47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 spans="1:25" x14ac:dyDescent="0.2">
      <c r="A349" s="22"/>
      <c r="B349" s="22"/>
      <c r="C349" s="22"/>
      <c r="D349" s="22"/>
      <c r="E349" s="47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 spans="1:25" x14ac:dyDescent="0.2">
      <c r="A350" s="22"/>
      <c r="B350" s="22"/>
      <c r="C350" s="22"/>
      <c r="D350" s="22"/>
      <c r="E350" s="47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 spans="1:25" x14ac:dyDescent="0.2">
      <c r="A351" s="22"/>
      <c r="B351" s="22"/>
      <c r="C351" s="22"/>
      <c r="D351" s="22"/>
      <c r="E351" s="47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 spans="1:25" x14ac:dyDescent="0.2">
      <c r="A352" s="22"/>
      <c r="B352" s="22"/>
      <c r="C352" s="22"/>
      <c r="D352" s="22"/>
      <c r="E352" s="47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 spans="1:25" x14ac:dyDescent="0.2">
      <c r="A353" s="22"/>
      <c r="B353" s="22"/>
      <c r="C353" s="22"/>
      <c r="D353" s="22"/>
      <c r="E353" s="47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 spans="1:25" x14ac:dyDescent="0.2">
      <c r="A354" s="22"/>
      <c r="B354" s="22"/>
      <c r="C354" s="22"/>
      <c r="D354" s="22"/>
      <c r="E354" s="47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 spans="1:25" x14ac:dyDescent="0.2">
      <c r="A355" s="22"/>
      <c r="B355" s="22"/>
      <c r="C355" s="22"/>
      <c r="D355" s="22"/>
      <c r="E355" s="47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 spans="1:25" x14ac:dyDescent="0.2">
      <c r="A356" s="22"/>
      <c r="B356" s="22"/>
      <c r="C356" s="22"/>
      <c r="D356" s="22"/>
      <c r="E356" s="47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 spans="1:25" x14ac:dyDescent="0.2">
      <c r="A357" s="22"/>
      <c r="B357" s="22"/>
      <c r="C357" s="22"/>
      <c r="D357" s="22"/>
      <c r="E357" s="47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 spans="1:25" x14ac:dyDescent="0.2">
      <c r="A358" s="22"/>
      <c r="B358" s="22"/>
      <c r="C358" s="22"/>
      <c r="D358" s="22"/>
      <c r="E358" s="47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 spans="1:25" x14ac:dyDescent="0.2">
      <c r="A359" s="22"/>
      <c r="B359" s="22"/>
      <c r="C359" s="22"/>
      <c r="D359" s="22"/>
      <c r="E359" s="47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 spans="1:25" x14ac:dyDescent="0.2">
      <c r="A360" s="22"/>
      <c r="B360" s="22"/>
      <c r="C360" s="22"/>
      <c r="D360" s="22"/>
      <c r="E360" s="47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 spans="1:25" x14ac:dyDescent="0.2">
      <c r="A361" s="22"/>
      <c r="B361" s="22"/>
      <c r="C361" s="22"/>
      <c r="D361" s="22"/>
      <c r="E361" s="47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 spans="1:25" x14ac:dyDescent="0.2">
      <c r="A362" s="22"/>
      <c r="B362" s="22"/>
      <c r="C362" s="22"/>
      <c r="D362" s="22"/>
      <c r="E362" s="47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 spans="1:25" x14ac:dyDescent="0.2">
      <c r="A363" s="22"/>
      <c r="B363" s="22"/>
      <c r="C363" s="22"/>
      <c r="D363" s="22"/>
      <c r="E363" s="47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 spans="1:25" x14ac:dyDescent="0.2">
      <c r="A364" s="22"/>
      <c r="B364" s="22"/>
      <c r="C364" s="22"/>
      <c r="D364" s="22"/>
      <c r="E364" s="47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 spans="1:25" x14ac:dyDescent="0.2">
      <c r="A365" s="22"/>
      <c r="B365" s="22"/>
      <c r="C365" s="22"/>
      <c r="D365" s="22"/>
      <c r="E365" s="47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 spans="1:25" x14ac:dyDescent="0.2">
      <c r="A366" s="22"/>
      <c r="B366" s="22"/>
      <c r="C366" s="22"/>
      <c r="D366" s="22"/>
      <c r="E366" s="47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 spans="1:25" x14ac:dyDescent="0.2">
      <c r="A367" s="22"/>
      <c r="B367" s="22"/>
      <c r="C367" s="22"/>
      <c r="D367" s="22"/>
      <c r="E367" s="47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 spans="1:25" x14ac:dyDescent="0.2">
      <c r="A368" s="22"/>
      <c r="B368" s="22"/>
      <c r="C368" s="22"/>
      <c r="D368" s="22"/>
      <c r="E368" s="47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 spans="1:25" x14ac:dyDescent="0.2">
      <c r="A369" s="22"/>
      <c r="B369" s="22"/>
      <c r="C369" s="22"/>
      <c r="D369" s="22"/>
      <c r="E369" s="47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 spans="1:25" x14ac:dyDescent="0.2">
      <c r="A370" s="22"/>
      <c r="B370" s="22"/>
      <c r="C370" s="22"/>
      <c r="D370" s="22"/>
      <c r="E370" s="47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 spans="1:25" x14ac:dyDescent="0.2">
      <c r="A371" s="22"/>
      <c r="B371" s="22"/>
      <c r="C371" s="22"/>
      <c r="D371" s="22"/>
      <c r="E371" s="47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 spans="1:25" x14ac:dyDescent="0.2">
      <c r="A372" s="22"/>
      <c r="B372" s="22"/>
      <c r="C372" s="22"/>
      <c r="D372" s="22"/>
      <c r="E372" s="47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 spans="1:25" x14ac:dyDescent="0.2">
      <c r="A373" s="22"/>
      <c r="B373" s="22"/>
      <c r="C373" s="22"/>
      <c r="D373" s="22"/>
      <c r="E373" s="47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 spans="1:25" x14ac:dyDescent="0.2">
      <c r="A374" s="22"/>
      <c r="B374" s="22"/>
      <c r="C374" s="22"/>
      <c r="D374" s="22"/>
      <c r="E374" s="47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 spans="1:25" x14ac:dyDescent="0.2">
      <c r="A375" s="22"/>
      <c r="B375" s="22"/>
      <c r="C375" s="22"/>
      <c r="D375" s="22"/>
      <c r="E375" s="47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 spans="1:25" x14ac:dyDescent="0.2">
      <c r="A376" s="22"/>
      <c r="B376" s="22"/>
      <c r="C376" s="22"/>
      <c r="D376" s="22"/>
      <c r="E376" s="47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 spans="1:25" x14ac:dyDescent="0.2">
      <c r="A377" s="22"/>
      <c r="B377" s="22"/>
      <c r="C377" s="22"/>
      <c r="D377" s="22"/>
      <c r="E377" s="47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 spans="1:25" x14ac:dyDescent="0.2">
      <c r="A378" s="22"/>
      <c r="B378" s="22"/>
      <c r="C378" s="22"/>
      <c r="D378" s="22"/>
      <c r="E378" s="47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 spans="1:25" x14ac:dyDescent="0.2">
      <c r="A379" s="22"/>
      <c r="B379" s="22"/>
      <c r="C379" s="22"/>
      <c r="D379" s="22"/>
      <c r="E379" s="47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 spans="1:25" x14ac:dyDescent="0.2">
      <c r="A380" s="22"/>
      <c r="B380" s="22"/>
      <c r="C380" s="22"/>
      <c r="D380" s="22"/>
      <c r="E380" s="47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 spans="1:25" x14ac:dyDescent="0.2">
      <c r="A381" s="22"/>
      <c r="B381" s="22"/>
      <c r="C381" s="22"/>
      <c r="D381" s="22"/>
      <c r="E381" s="47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 spans="1:25" x14ac:dyDescent="0.2">
      <c r="A382" s="22"/>
      <c r="B382" s="22"/>
      <c r="C382" s="22"/>
      <c r="D382" s="22"/>
      <c r="E382" s="47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 spans="1:25" x14ac:dyDescent="0.2">
      <c r="A383" s="22"/>
      <c r="B383" s="22"/>
      <c r="C383" s="22"/>
      <c r="D383" s="22"/>
      <c r="E383" s="47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 spans="1:25" x14ac:dyDescent="0.2">
      <c r="A384" s="22"/>
      <c r="B384" s="22"/>
      <c r="C384" s="22"/>
      <c r="D384" s="22"/>
      <c r="E384" s="47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 spans="1:25" x14ac:dyDescent="0.2">
      <c r="A385" s="22"/>
      <c r="B385" s="22"/>
      <c r="C385" s="22"/>
      <c r="D385" s="22"/>
      <c r="E385" s="47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 spans="1:25" x14ac:dyDescent="0.2">
      <c r="A386" s="22"/>
      <c r="B386" s="22"/>
      <c r="C386" s="22"/>
      <c r="D386" s="22"/>
      <c r="E386" s="47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 spans="1:25" x14ac:dyDescent="0.2">
      <c r="A387" s="22"/>
      <c r="B387" s="22"/>
      <c r="C387" s="22"/>
      <c r="D387" s="22"/>
      <c r="E387" s="47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 spans="1:25" x14ac:dyDescent="0.2">
      <c r="A388" s="22"/>
      <c r="B388" s="22"/>
      <c r="C388" s="22"/>
      <c r="D388" s="22"/>
      <c r="E388" s="47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 spans="1:25" x14ac:dyDescent="0.2">
      <c r="A389" s="22"/>
      <c r="B389" s="22"/>
      <c r="C389" s="22"/>
      <c r="D389" s="22"/>
      <c r="E389" s="47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 spans="1:25" x14ac:dyDescent="0.2">
      <c r="A390" s="22"/>
      <c r="B390" s="22"/>
      <c r="C390" s="22"/>
      <c r="D390" s="22"/>
      <c r="E390" s="47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 spans="1:25" x14ac:dyDescent="0.2">
      <c r="A391" s="22"/>
      <c r="B391" s="22"/>
      <c r="C391" s="22"/>
      <c r="D391" s="22"/>
      <c r="E391" s="47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 spans="1:25" x14ac:dyDescent="0.2">
      <c r="A392" s="22"/>
      <c r="B392" s="22"/>
      <c r="C392" s="22"/>
      <c r="D392" s="22"/>
      <c r="E392" s="47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 spans="1:25" x14ac:dyDescent="0.2">
      <c r="A393" s="22"/>
      <c r="B393" s="22"/>
      <c r="C393" s="22"/>
      <c r="D393" s="22"/>
      <c r="E393" s="47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 spans="1:25" x14ac:dyDescent="0.2">
      <c r="A394" s="22"/>
      <c r="B394" s="22"/>
      <c r="C394" s="22"/>
      <c r="D394" s="22"/>
      <c r="E394" s="47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 spans="1:25" x14ac:dyDescent="0.2">
      <c r="A395" s="22"/>
      <c r="B395" s="22"/>
      <c r="C395" s="22"/>
      <c r="D395" s="22"/>
      <c r="E395" s="47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 spans="1:25" x14ac:dyDescent="0.2">
      <c r="A396" s="22"/>
      <c r="B396" s="22"/>
      <c r="C396" s="22"/>
      <c r="D396" s="22"/>
      <c r="E396" s="47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 spans="1:25" x14ac:dyDescent="0.2">
      <c r="A397" s="22"/>
      <c r="B397" s="22"/>
      <c r="C397" s="22"/>
      <c r="D397" s="22"/>
      <c r="E397" s="47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 spans="1:25" x14ac:dyDescent="0.2">
      <c r="A398" s="22"/>
      <c r="B398" s="22"/>
      <c r="C398" s="22"/>
      <c r="D398" s="22"/>
      <c r="E398" s="47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 spans="1:25" x14ac:dyDescent="0.2">
      <c r="A399" s="22"/>
      <c r="B399" s="22"/>
      <c r="C399" s="22"/>
      <c r="D399" s="22"/>
      <c r="E399" s="47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 spans="1:25" x14ac:dyDescent="0.2">
      <c r="A400" s="22"/>
      <c r="B400" s="22"/>
      <c r="C400" s="22"/>
      <c r="D400" s="22"/>
      <c r="E400" s="47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 spans="1:25" x14ac:dyDescent="0.2">
      <c r="A401" s="22"/>
      <c r="B401" s="22"/>
      <c r="C401" s="22"/>
      <c r="D401" s="22"/>
      <c r="E401" s="47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 spans="1:25" x14ac:dyDescent="0.2">
      <c r="A402" s="22"/>
      <c r="B402" s="22"/>
      <c r="C402" s="22"/>
      <c r="D402" s="22"/>
      <c r="E402" s="47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 spans="1:25" x14ac:dyDescent="0.2">
      <c r="A403" s="22"/>
      <c r="B403" s="22"/>
      <c r="C403" s="22"/>
      <c r="D403" s="22"/>
      <c r="E403" s="47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 spans="1:25" x14ac:dyDescent="0.2">
      <c r="A404" s="22"/>
      <c r="B404" s="22"/>
      <c r="C404" s="22"/>
      <c r="D404" s="22"/>
      <c r="E404" s="47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 spans="1:25" x14ac:dyDescent="0.2">
      <c r="A405" s="22"/>
      <c r="B405" s="22"/>
      <c r="C405" s="22"/>
      <c r="D405" s="22"/>
      <c r="E405" s="47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 spans="1:25" x14ac:dyDescent="0.2">
      <c r="A406" s="22"/>
      <c r="B406" s="22"/>
      <c r="C406" s="22"/>
      <c r="D406" s="22"/>
      <c r="E406" s="47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 spans="1:25" x14ac:dyDescent="0.2">
      <c r="A407" s="22"/>
      <c r="B407" s="22"/>
      <c r="C407" s="22"/>
      <c r="D407" s="22"/>
      <c r="E407" s="47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 spans="1:25" x14ac:dyDescent="0.2">
      <c r="A408" s="22"/>
      <c r="B408" s="22"/>
      <c r="C408" s="22"/>
      <c r="D408" s="22"/>
      <c r="E408" s="47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 spans="1:25" x14ac:dyDescent="0.2">
      <c r="A409" s="22"/>
      <c r="B409" s="22"/>
      <c r="C409" s="22"/>
      <c r="D409" s="22"/>
      <c r="E409" s="47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 spans="1:25" x14ac:dyDescent="0.2">
      <c r="A410" s="22"/>
      <c r="B410" s="22"/>
      <c r="C410" s="22"/>
      <c r="D410" s="22"/>
      <c r="E410" s="47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 spans="1:25" x14ac:dyDescent="0.2">
      <c r="A411" s="22"/>
      <c r="B411" s="22"/>
      <c r="C411" s="22"/>
      <c r="D411" s="22"/>
      <c r="E411" s="47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 spans="1:25" x14ac:dyDescent="0.2">
      <c r="A412" s="22"/>
      <c r="B412" s="22"/>
      <c r="C412" s="22"/>
      <c r="D412" s="22"/>
      <c r="E412" s="47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 spans="1:25" x14ac:dyDescent="0.2">
      <c r="A413" s="22"/>
      <c r="B413" s="22"/>
      <c r="C413" s="22"/>
      <c r="D413" s="22"/>
      <c r="E413" s="47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 spans="1:25" x14ac:dyDescent="0.2">
      <c r="A414" s="22"/>
      <c r="B414" s="22"/>
      <c r="C414" s="22"/>
      <c r="D414" s="22"/>
      <c r="E414" s="47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 spans="1:25" x14ac:dyDescent="0.2">
      <c r="A415" s="22"/>
      <c r="B415" s="22"/>
      <c r="C415" s="22"/>
      <c r="D415" s="22"/>
      <c r="E415" s="47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 spans="1:25" x14ac:dyDescent="0.2">
      <c r="A416" s="22"/>
      <c r="B416" s="22"/>
      <c r="C416" s="22"/>
      <c r="D416" s="22"/>
      <c r="E416" s="47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 spans="1:25" x14ac:dyDescent="0.2">
      <c r="A417" s="22"/>
      <c r="B417" s="22"/>
      <c r="C417" s="22"/>
      <c r="D417" s="22"/>
      <c r="E417" s="47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 spans="1:25" x14ac:dyDescent="0.2">
      <c r="A418" s="22"/>
      <c r="B418" s="22"/>
      <c r="C418" s="22"/>
      <c r="D418" s="22"/>
      <c r="E418" s="47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 spans="1:25" x14ac:dyDescent="0.2">
      <c r="A419" s="22"/>
      <c r="B419" s="22"/>
      <c r="C419" s="22"/>
      <c r="D419" s="22"/>
      <c r="E419" s="47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 spans="1:25" x14ac:dyDescent="0.2">
      <c r="A420" s="22"/>
      <c r="B420" s="22"/>
      <c r="C420" s="22"/>
      <c r="D420" s="22"/>
      <c r="E420" s="47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 spans="1:25" x14ac:dyDescent="0.2">
      <c r="A421" s="22"/>
      <c r="B421" s="22"/>
      <c r="C421" s="22"/>
      <c r="D421" s="22"/>
      <c r="E421" s="47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 spans="1:25" x14ac:dyDescent="0.2">
      <c r="A422" s="22"/>
      <c r="B422" s="22"/>
      <c r="C422" s="22"/>
      <c r="D422" s="22"/>
      <c r="E422" s="47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 spans="1:25" x14ac:dyDescent="0.2">
      <c r="A423" s="22"/>
      <c r="B423" s="22"/>
      <c r="C423" s="22"/>
      <c r="D423" s="22"/>
      <c r="E423" s="47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 spans="1:25" x14ac:dyDescent="0.2">
      <c r="A424" s="22"/>
      <c r="B424" s="22"/>
      <c r="C424" s="22"/>
      <c r="D424" s="22"/>
      <c r="E424" s="47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 spans="1:25" x14ac:dyDescent="0.2">
      <c r="A425" s="22"/>
      <c r="B425" s="22"/>
      <c r="C425" s="22"/>
      <c r="D425" s="22"/>
      <c r="E425" s="47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 spans="1:25" x14ac:dyDescent="0.2">
      <c r="A426" s="22"/>
      <c r="B426" s="22"/>
      <c r="C426" s="22"/>
      <c r="D426" s="22"/>
      <c r="E426" s="47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 spans="1:25" x14ac:dyDescent="0.2">
      <c r="A427" s="22"/>
      <c r="B427" s="22"/>
      <c r="C427" s="22"/>
      <c r="D427" s="22"/>
      <c r="E427" s="47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 spans="1:25" x14ac:dyDescent="0.2">
      <c r="A428" s="22"/>
      <c r="B428" s="22"/>
      <c r="C428" s="22"/>
      <c r="D428" s="22"/>
      <c r="E428" s="47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 spans="1:25" x14ac:dyDescent="0.2">
      <c r="A429" s="22"/>
      <c r="B429" s="22"/>
      <c r="C429" s="22"/>
      <c r="D429" s="22"/>
      <c r="E429" s="47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 spans="1:25" x14ac:dyDescent="0.2">
      <c r="A430" s="22"/>
      <c r="B430" s="22"/>
      <c r="C430" s="22"/>
      <c r="D430" s="22"/>
      <c r="E430" s="47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 spans="1:25" x14ac:dyDescent="0.2">
      <c r="A431" s="22"/>
      <c r="B431" s="22"/>
      <c r="C431" s="22"/>
      <c r="D431" s="22"/>
      <c r="E431" s="47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 spans="1:25" x14ac:dyDescent="0.2">
      <c r="A432" s="22"/>
      <c r="B432" s="22"/>
      <c r="C432" s="22"/>
      <c r="D432" s="22"/>
      <c r="E432" s="47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 spans="1:25" x14ac:dyDescent="0.2">
      <c r="A433" s="22"/>
      <c r="B433" s="22"/>
      <c r="C433" s="22"/>
      <c r="D433" s="22"/>
      <c r="E433" s="47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 spans="1:25" x14ac:dyDescent="0.2">
      <c r="A434" s="22"/>
      <c r="B434" s="22"/>
      <c r="C434" s="22"/>
      <c r="D434" s="22"/>
      <c r="E434" s="47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 spans="1:25" x14ac:dyDescent="0.2">
      <c r="A435" s="22"/>
      <c r="B435" s="22"/>
      <c r="C435" s="22"/>
      <c r="D435" s="22"/>
      <c r="E435" s="47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 spans="1:25" x14ac:dyDescent="0.2">
      <c r="A436" s="22"/>
      <c r="B436" s="22"/>
      <c r="C436" s="22"/>
      <c r="D436" s="22"/>
      <c r="E436" s="47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 spans="1:25" x14ac:dyDescent="0.2">
      <c r="A437" s="22"/>
      <c r="B437" s="22"/>
      <c r="C437" s="22"/>
      <c r="D437" s="22"/>
      <c r="E437" s="47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 spans="1:25" x14ac:dyDescent="0.2">
      <c r="A438" s="22"/>
      <c r="B438" s="22"/>
      <c r="C438" s="22"/>
      <c r="D438" s="22"/>
      <c r="E438" s="47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 spans="1:25" x14ac:dyDescent="0.2">
      <c r="A439" s="22"/>
      <c r="B439" s="22"/>
      <c r="C439" s="22"/>
      <c r="D439" s="22"/>
      <c r="E439" s="47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 spans="1:25" x14ac:dyDescent="0.2">
      <c r="A440" s="22"/>
      <c r="B440" s="22"/>
      <c r="C440" s="22"/>
      <c r="D440" s="22"/>
      <c r="E440" s="47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 spans="1:25" x14ac:dyDescent="0.2">
      <c r="A441" s="22"/>
      <c r="B441" s="22"/>
      <c r="C441" s="22"/>
      <c r="D441" s="22"/>
      <c r="E441" s="47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 spans="1:25" x14ac:dyDescent="0.2">
      <c r="A442" s="22"/>
      <c r="B442" s="22"/>
      <c r="C442" s="22"/>
      <c r="D442" s="22"/>
      <c r="E442" s="47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 spans="1:25" x14ac:dyDescent="0.2">
      <c r="A443" s="22"/>
      <c r="B443" s="22"/>
      <c r="C443" s="22"/>
      <c r="D443" s="22"/>
      <c r="E443" s="47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 spans="1:25" x14ac:dyDescent="0.2">
      <c r="A444" s="22"/>
      <c r="B444" s="22"/>
      <c r="C444" s="22"/>
      <c r="D444" s="22"/>
      <c r="E444" s="47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 spans="1:25" x14ac:dyDescent="0.2">
      <c r="A445" s="22"/>
      <c r="B445" s="22"/>
      <c r="C445" s="22"/>
      <c r="D445" s="22"/>
      <c r="E445" s="47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 spans="1:25" x14ac:dyDescent="0.2">
      <c r="A446" s="22"/>
      <c r="B446" s="22"/>
      <c r="C446" s="22"/>
      <c r="D446" s="22"/>
      <c r="E446" s="47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 spans="1:25" x14ac:dyDescent="0.2">
      <c r="A447" s="22"/>
      <c r="B447" s="22"/>
      <c r="C447" s="22"/>
      <c r="D447" s="22"/>
      <c r="E447" s="47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 spans="1:25" x14ac:dyDescent="0.2">
      <c r="A448" s="22"/>
      <c r="B448" s="22"/>
      <c r="C448" s="22"/>
      <c r="D448" s="22"/>
      <c r="E448" s="47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 spans="1:25" x14ac:dyDescent="0.2">
      <c r="A449" s="22"/>
      <c r="B449" s="22"/>
      <c r="C449" s="22"/>
      <c r="D449" s="22"/>
      <c r="E449" s="47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 spans="1:25" x14ac:dyDescent="0.2">
      <c r="A450" s="22"/>
      <c r="B450" s="22"/>
      <c r="C450" s="22"/>
      <c r="D450" s="22"/>
      <c r="E450" s="47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 spans="1:25" x14ac:dyDescent="0.2">
      <c r="A451" s="22"/>
      <c r="B451" s="22"/>
      <c r="C451" s="22"/>
      <c r="D451" s="22"/>
      <c r="E451" s="47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 spans="1:25" x14ac:dyDescent="0.2">
      <c r="A452" s="22"/>
      <c r="B452" s="22"/>
      <c r="C452" s="22"/>
      <c r="D452" s="22"/>
      <c r="E452" s="47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 spans="1:25" x14ac:dyDescent="0.2">
      <c r="A453" s="22"/>
      <c r="B453" s="22"/>
      <c r="C453" s="22"/>
      <c r="D453" s="22"/>
      <c r="E453" s="47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 spans="1:25" x14ac:dyDescent="0.2">
      <c r="A454" s="22"/>
      <c r="B454" s="22"/>
      <c r="C454" s="22"/>
      <c r="D454" s="22"/>
      <c r="E454" s="47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 spans="1:25" x14ac:dyDescent="0.2">
      <c r="A455" s="22"/>
      <c r="B455" s="22"/>
      <c r="C455" s="22"/>
      <c r="D455" s="22"/>
      <c r="E455" s="47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 spans="1:25" x14ac:dyDescent="0.2">
      <c r="A456" s="22"/>
      <c r="B456" s="22"/>
      <c r="C456" s="22"/>
      <c r="D456" s="22"/>
      <c r="E456" s="47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 spans="1:25" x14ac:dyDescent="0.2">
      <c r="A457" s="22"/>
      <c r="B457" s="22"/>
      <c r="C457" s="22"/>
      <c r="D457" s="22"/>
      <c r="E457" s="47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 spans="1:25" x14ac:dyDescent="0.2">
      <c r="A458" s="22"/>
      <c r="B458" s="22"/>
      <c r="C458" s="22"/>
      <c r="D458" s="22"/>
      <c r="E458" s="47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 spans="1:25" x14ac:dyDescent="0.2">
      <c r="A459" s="22"/>
      <c r="B459" s="22"/>
      <c r="C459" s="22"/>
      <c r="D459" s="22"/>
      <c r="E459" s="47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 spans="1:25" x14ac:dyDescent="0.2">
      <c r="A460" s="22"/>
      <c r="B460" s="22"/>
      <c r="C460" s="22"/>
      <c r="D460" s="22"/>
      <c r="E460" s="47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 spans="1:25" x14ac:dyDescent="0.2">
      <c r="A461" s="22"/>
      <c r="B461" s="22"/>
      <c r="C461" s="22"/>
      <c r="D461" s="22"/>
      <c r="E461" s="47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 spans="1:25" x14ac:dyDescent="0.2">
      <c r="A462" s="22"/>
      <c r="B462" s="22"/>
      <c r="C462" s="22"/>
      <c r="D462" s="22"/>
      <c r="E462" s="47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 spans="1:25" x14ac:dyDescent="0.2">
      <c r="A463" s="22"/>
      <c r="B463" s="22"/>
      <c r="C463" s="22"/>
      <c r="D463" s="22"/>
      <c r="E463" s="47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 spans="1:25" x14ac:dyDescent="0.2">
      <c r="A464" s="22"/>
      <c r="B464" s="22"/>
      <c r="C464" s="22"/>
      <c r="D464" s="22"/>
      <c r="E464" s="47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 spans="1:25" x14ac:dyDescent="0.2">
      <c r="A465" s="22"/>
      <c r="B465" s="22"/>
      <c r="C465" s="22"/>
      <c r="D465" s="22"/>
      <c r="E465" s="47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 spans="1:25" x14ac:dyDescent="0.2">
      <c r="A466" s="22"/>
      <c r="B466" s="22"/>
      <c r="C466" s="22"/>
      <c r="D466" s="22"/>
      <c r="E466" s="47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 spans="1:25" x14ac:dyDescent="0.2">
      <c r="A467" s="22"/>
      <c r="B467" s="22"/>
      <c r="C467" s="22"/>
      <c r="D467" s="22"/>
      <c r="E467" s="47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 spans="1:25" x14ac:dyDescent="0.2">
      <c r="A468" s="22"/>
      <c r="B468" s="22"/>
      <c r="C468" s="22"/>
      <c r="D468" s="22"/>
      <c r="E468" s="47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 spans="1:25" x14ac:dyDescent="0.2">
      <c r="A469" s="22"/>
      <c r="B469" s="22"/>
      <c r="C469" s="22"/>
      <c r="D469" s="22"/>
      <c r="E469" s="47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 spans="1:25" x14ac:dyDescent="0.2">
      <c r="A470" s="22"/>
      <c r="B470" s="22"/>
      <c r="C470" s="22"/>
      <c r="D470" s="22"/>
      <c r="E470" s="47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 spans="1:25" x14ac:dyDescent="0.2">
      <c r="A471" s="22"/>
      <c r="B471" s="22"/>
      <c r="C471" s="22"/>
      <c r="D471" s="22"/>
      <c r="E471" s="47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 spans="1:25" x14ac:dyDescent="0.2">
      <c r="A472" s="22"/>
      <c r="B472" s="22"/>
      <c r="C472" s="22"/>
      <c r="D472" s="22"/>
      <c r="E472" s="47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 spans="1:25" x14ac:dyDescent="0.2">
      <c r="A473" s="22"/>
      <c r="B473" s="22"/>
      <c r="C473" s="22"/>
      <c r="D473" s="22"/>
      <c r="E473" s="47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 spans="1:25" x14ac:dyDescent="0.2">
      <c r="A474" s="22"/>
      <c r="B474" s="22"/>
      <c r="C474" s="22"/>
      <c r="D474" s="22"/>
      <c r="E474" s="47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 spans="1:25" x14ac:dyDescent="0.2">
      <c r="A475" s="22"/>
      <c r="B475" s="22"/>
      <c r="C475" s="22"/>
      <c r="D475" s="22"/>
      <c r="E475" s="47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 spans="1:25" x14ac:dyDescent="0.2">
      <c r="A476" s="22"/>
      <c r="B476" s="22"/>
      <c r="C476" s="22"/>
      <c r="D476" s="22"/>
      <c r="E476" s="47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 spans="1:25" x14ac:dyDescent="0.2">
      <c r="A477" s="22"/>
      <c r="B477" s="22"/>
      <c r="C477" s="22"/>
      <c r="D477" s="22"/>
      <c r="E477" s="47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 spans="1:25" x14ac:dyDescent="0.2">
      <c r="A478" s="22"/>
      <c r="B478" s="22"/>
      <c r="C478" s="22"/>
      <c r="D478" s="22"/>
      <c r="E478" s="47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 spans="1:25" x14ac:dyDescent="0.2">
      <c r="A479" s="22"/>
      <c r="B479" s="22"/>
      <c r="C479" s="22"/>
      <c r="D479" s="22"/>
      <c r="E479" s="47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 spans="1:25" x14ac:dyDescent="0.2">
      <c r="A480" s="22"/>
      <c r="B480" s="22"/>
      <c r="C480" s="22"/>
      <c r="D480" s="22"/>
      <c r="E480" s="47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 spans="1:25" x14ac:dyDescent="0.2">
      <c r="A481" s="22"/>
      <c r="B481" s="22"/>
      <c r="C481" s="22"/>
      <c r="D481" s="22"/>
      <c r="E481" s="47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 spans="1:25" x14ac:dyDescent="0.2">
      <c r="A482" s="22"/>
      <c r="B482" s="22"/>
      <c r="C482" s="22"/>
      <c r="D482" s="22"/>
      <c r="E482" s="47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 spans="1:25" x14ac:dyDescent="0.2">
      <c r="A483" s="22"/>
      <c r="B483" s="22"/>
      <c r="C483" s="22"/>
      <c r="D483" s="22"/>
      <c r="E483" s="47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 spans="1:25" x14ac:dyDescent="0.2">
      <c r="A484" s="22"/>
      <c r="B484" s="22"/>
      <c r="C484" s="22"/>
      <c r="D484" s="22"/>
      <c r="E484" s="47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 spans="1:25" x14ac:dyDescent="0.2">
      <c r="A485" s="22"/>
      <c r="B485" s="22"/>
      <c r="C485" s="22"/>
      <c r="D485" s="22"/>
      <c r="E485" s="47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 spans="1:25" x14ac:dyDescent="0.2">
      <c r="A486" s="22"/>
      <c r="B486" s="22"/>
      <c r="C486" s="22"/>
      <c r="D486" s="22"/>
      <c r="E486" s="47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 spans="1:25" x14ac:dyDescent="0.2">
      <c r="A487" s="22"/>
      <c r="B487" s="22"/>
      <c r="C487" s="22"/>
      <c r="D487" s="22"/>
      <c r="E487" s="47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 spans="1:25" x14ac:dyDescent="0.2">
      <c r="A488" s="22"/>
      <c r="B488" s="22"/>
      <c r="C488" s="22"/>
      <c r="D488" s="22"/>
      <c r="E488" s="47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 spans="1:25" x14ac:dyDescent="0.2">
      <c r="A489" s="22"/>
      <c r="B489" s="22"/>
      <c r="C489" s="22"/>
      <c r="D489" s="22"/>
      <c r="E489" s="47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 spans="1:25" x14ac:dyDescent="0.2">
      <c r="A490" s="22"/>
      <c r="B490" s="22"/>
      <c r="C490" s="22"/>
      <c r="D490" s="22"/>
      <c r="E490" s="47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 spans="1:25" x14ac:dyDescent="0.2">
      <c r="A491" s="22"/>
      <c r="B491" s="22"/>
      <c r="C491" s="22"/>
      <c r="D491" s="22"/>
      <c r="E491" s="47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 spans="1:25" x14ac:dyDescent="0.2">
      <c r="A492" s="22"/>
      <c r="B492" s="22"/>
      <c r="C492" s="22"/>
      <c r="D492" s="22"/>
      <c r="E492" s="47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 spans="1:25" x14ac:dyDescent="0.2">
      <c r="A493" s="22"/>
      <c r="B493" s="22"/>
      <c r="C493" s="22"/>
      <c r="D493" s="22"/>
      <c r="E493" s="47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 spans="1:25" x14ac:dyDescent="0.2">
      <c r="A494" s="22"/>
      <c r="B494" s="22"/>
      <c r="C494" s="22"/>
      <c r="D494" s="22"/>
      <c r="E494" s="47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 spans="1:25" x14ac:dyDescent="0.2">
      <c r="A495" s="22"/>
      <c r="B495" s="22"/>
      <c r="C495" s="22"/>
      <c r="D495" s="22"/>
      <c r="E495" s="47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 spans="1:25" x14ac:dyDescent="0.2">
      <c r="A496" s="22"/>
      <c r="B496" s="22"/>
      <c r="C496" s="22"/>
      <c r="D496" s="22"/>
      <c r="E496" s="47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 spans="1:25" x14ac:dyDescent="0.2">
      <c r="A497" s="22"/>
      <c r="B497" s="22"/>
      <c r="C497" s="22"/>
      <c r="D497" s="22"/>
      <c r="E497" s="47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 spans="1:25" x14ac:dyDescent="0.2">
      <c r="A498" s="22"/>
      <c r="B498" s="22"/>
      <c r="C498" s="22"/>
      <c r="D498" s="22"/>
      <c r="E498" s="47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 spans="1:25" x14ac:dyDescent="0.2">
      <c r="A499" s="22"/>
      <c r="B499" s="22"/>
      <c r="C499" s="22"/>
      <c r="D499" s="22"/>
      <c r="E499" s="47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 spans="1:25" x14ac:dyDescent="0.2">
      <c r="A500" s="22"/>
      <c r="B500" s="22"/>
      <c r="C500" s="22"/>
      <c r="D500" s="22"/>
      <c r="E500" s="47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 spans="1:25" x14ac:dyDescent="0.2">
      <c r="A501" s="22"/>
      <c r="B501" s="22"/>
      <c r="C501" s="22"/>
      <c r="D501" s="22"/>
      <c r="E501" s="47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 spans="1:25" x14ac:dyDescent="0.2">
      <c r="A502" s="22"/>
      <c r="B502" s="22"/>
      <c r="C502" s="22"/>
      <c r="D502" s="22"/>
      <c r="E502" s="47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 spans="1:25" x14ac:dyDescent="0.2">
      <c r="A503" s="22"/>
      <c r="B503" s="22"/>
      <c r="C503" s="22"/>
      <c r="D503" s="22"/>
      <c r="E503" s="47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 spans="1:25" x14ac:dyDescent="0.2">
      <c r="A504" s="22"/>
      <c r="B504" s="22"/>
      <c r="C504" s="22"/>
      <c r="D504" s="22"/>
      <c r="E504" s="47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 spans="1:25" x14ac:dyDescent="0.2">
      <c r="A505" s="22"/>
      <c r="B505" s="22"/>
      <c r="C505" s="22"/>
      <c r="D505" s="22"/>
      <c r="E505" s="47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 spans="1:25" x14ac:dyDescent="0.2">
      <c r="A506" s="22"/>
      <c r="B506" s="22"/>
      <c r="C506" s="22"/>
      <c r="D506" s="22"/>
      <c r="E506" s="47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 spans="1:25" x14ac:dyDescent="0.2">
      <c r="A507" s="22"/>
      <c r="B507" s="22"/>
      <c r="C507" s="22"/>
      <c r="D507" s="22"/>
      <c r="E507" s="47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 spans="1:25" x14ac:dyDescent="0.2">
      <c r="A508" s="22"/>
      <c r="B508" s="22"/>
      <c r="C508" s="22"/>
      <c r="D508" s="22"/>
      <c r="E508" s="47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 spans="1:25" x14ac:dyDescent="0.2">
      <c r="A509" s="22"/>
      <c r="B509" s="22"/>
      <c r="C509" s="22"/>
      <c r="D509" s="22"/>
      <c r="E509" s="47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 spans="1:25" x14ac:dyDescent="0.2">
      <c r="A510" s="22"/>
      <c r="B510" s="22"/>
      <c r="C510" s="22"/>
      <c r="D510" s="22"/>
      <c r="E510" s="47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 spans="1:25" x14ac:dyDescent="0.2">
      <c r="A511" s="22"/>
      <c r="B511" s="22"/>
      <c r="C511" s="22"/>
      <c r="D511" s="22"/>
      <c r="E511" s="47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 spans="1:25" x14ac:dyDescent="0.2">
      <c r="A512" s="22"/>
      <c r="B512" s="22"/>
      <c r="C512" s="22"/>
      <c r="D512" s="22"/>
      <c r="E512" s="47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 spans="1:25" x14ac:dyDescent="0.2">
      <c r="A513" s="22"/>
      <c r="B513" s="22"/>
      <c r="C513" s="22"/>
      <c r="D513" s="22"/>
      <c r="E513" s="47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 spans="1:25" x14ac:dyDescent="0.2">
      <c r="A514" s="22"/>
      <c r="B514" s="22"/>
      <c r="C514" s="22"/>
      <c r="D514" s="22"/>
      <c r="E514" s="47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 spans="1:25" x14ac:dyDescent="0.2">
      <c r="A515" s="22"/>
      <c r="B515" s="22"/>
      <c r="C515" s="22"/>
      <c r="D515" s="22"/>
      <c r="E515" s="47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 spans="1:25" x14ac:dyDescent="0.2">
      <c r="A516" s="22"/>
      <c r="B516" s="22"/>
      <c r="C516" s="22"/>
      <c r="D516" s="22"/>
      <c r="E516" s="47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 spans="1:25" x14ac:dyDescent="0.2">
      <c r="A517" s="22"/>
      <c r="B517" s="22"/>
      <c r="C517" s="22"/>
      <c r="D517" s="22"/>
      <c r="E517" s="47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 spans="1:25" x14ac:dyDescent="0.2">
      <c r="A518" s="22"/>
      <c r="B518" s="22"/>
      <c r="C518" s="22"/>
      <c r="D518" s="22"/>
      <c r="E518" s="47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 spans="1:25" x14ac:dyDescent="0.2">
      <c r="A519" s="22"/>
      <c r="B519" s="22"/>
      <c r="C519" s="22"/>
      <c r="D519" s="22"/>
      <c r="E519" s="47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 spans="1:25" x14ac:dyDescent="0.2">
      <c r="A520" s="22"/>
      <c r="B520" s="22"/>
      <c r="C520" s="22"/>
      <c r="D520" s="22"/>
      <c r="E520" s="47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 spans="1:25" x14ac:dyDescent="0.2">
      <c r="A521" s="22"/>
      <c r="B521" s="22"/>
      <c r="C521" s="22"/>
      <c r="D521" s="22"/>
      <c r="E521" s="47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 spans="1:25" x14ac:dyDescent="0.2">
      <c r="A522" s="22"/>
      <c r="B522" s="22"/>
      <c r="C522" s="22"/>
      <c r="D522" s="22"/>
      <c r="E522" s="47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 spans="1:25" x14ac:dyDescent="0.2">
      <c r="A523" s="22"/>
      <c r="B523" s="22"/>
      <c r="C523" s="22"/>
      <c r="D523" s="22"/>
      <c r="E523" s="47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 spans="1:25" x14ac:dyDescent="0.2">
      <c r="A524" s="22"/>
      <c r="B524" s="22"/>
      <c r="C524" s="22"/>
      <c r="D524" s="22"/>
      <c r="E524" s="47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 spans="1:25" x14ac:dyDescent="0.2">
      <c r="A525" s="22"/>
      <c r="B525" s="22"/>
      <c r="C525" s="22"/>
      <c r="D525" s="22"/>
      <c r="E525" s="47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 spans="1:25" x14ac:dyDescent="0.2">
      <c r="A526" s="22"/>
      <c r="B526" s="22"/>
      <c r="C526" s="22"/>
      <c r="D526" s="22"/>
      <c r="E526" s="47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 spans="1:25" x14ac:dyDescent="0.2">
      <c r="A527" s="22"/>
      <c r="B527" s="22"/>
      <c r="C527" s="22"/>
      <c r="D527" s="22"/>
      <c r="E527" s="47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 spans="1:25" x14ac:dyDescent="0.2">
      <c r="A528" s="22"/>
      <c r="B528" s="22"/>
      <c r="C528" s="22"/>
      <c r="D528" s="22"/>
      <c r="E528" s="47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 spans="1:25" x14ac:dyDescent="0.2">
      <c r="A529" s="22"/>
      <c r="B529" s="22"/>
      <c r="C529" s="22"/>
      <c r="D529" s="22"/>
      <c r="E529" s="47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 spans="1:25" x14ac:dyDescent="0.2">
      <c r="A530" s="22"/>
      <c r="B530" s="22"/>
      <c r="C530" s="22"/>
      <c r="D530" s="22"/>
      <c r="E530" s="47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 spans="1:25" x14ac:dyDescent="0.2">
      <c r="A531" s="22"/>
      <c r="B531" s="22"/>
      <c r="C531" s="22"/>
      <c r="D531" s="22"/>
      <c r="E531" s="47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 spans="1:25" x14ac:dyDescent="0.2">
      <c r="A532" s="22"/>
      <c r="B532" s="22"/>
      <c r="C532" s="22"/>
      <c r="D532" s="22"/>
      <c r="E532" s="47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 spans="1:25" x14ac:dyDescent="0.2">
      <c r="A533" s="22"/>
      <c r="B533" s="22"/>
      <c r="C533" s="22"/>
      <c r="D533" s="22"/>
      <c r="E533" s="47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 spans="1:25" x14ac:dyDescent="0.2">
      <c r="A534" s="22"/>
      <c r="B534" s="22"/>
      <c r="C534" s="22"/>
      <c r="D534" s="22"/>
      <c r="E534" s="47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 spans="1:25" x14ac:dyDescent="0.2">
      <c r="A535" s="22"/>
      <c r="B535" s="22"/>
      <c r="C535" s="22"/>
      <c r="D535" s="22"/>
      <c r="E535" s="47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 spans="1:25" x14ac:dyDescent="0.2">
      <c r="A536" s="22"/>
      <c r="B536" s="22"/>
      <c r="C536" s="22"/>
      <c r="D536" s="22"/>
      <c r="E536" s="47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 spans="1:25" x14ac:dyDescent="0.2">
      <c r="A537" s="22"/>
      <c r="B537" s="22"/>
      <c r="C537" s="22"/>
      <c r="D537" s="22"/>
      <c r="E537" s="47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 spans="1:25" x14ac:dyDescent="0.2">
      <c r="A538" s="22"/>
      <c r="B538" s="22"/>
      <c r="C538" s="22"/>
      <c r="D538" s="22"/>
      <c r="E538" s="47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 spans="1:25" x14ac:dyDescent="0.2">
      <c r="A539" s="22"/>
      <c r="B539" s="22"/>
      <c r="C539" s="22"/>
      <c r="D539" s="22"/>
      <c r="E539" s="47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 spans="1:25" x14ac:dyDescent="0.2">
      <c r="A540" s="22"/>
      <c r="B540" s="22"/>
      <c r="C540" s="22"/>
      <c r="D540" s="22"/>
      <c r="E540" s="47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 spans="1:25" x14ac:dyDescent="0.2">
      <c r="A541" s="22"/>
      <c r="B541" s="22"/>
      <c r="C541" s="22"/>
      <c r="D541" s="22"/>
      <c r="E541" s="47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 spans="1:25" x14ac:dyDescent="0.2">
      <c r="A542" s="22"/>
      <c r="B542" s="22"/>
      <c r="C542" s="22"/>
      <c r="D542" s="22"/>
      <c r="E542" s="47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 spans="1:25" x14ac:dyDescent="0.2">
      <c r="A543" s="22"/>
      <c r="B543" s="22"/>
      <c r="C543" s="22"/>
      <c r="D543" s="22"/>
      <c r="E543" s="47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 spans="1:25" x14ac:dyDescent="0.2">
      <c r="A544" s="22"/>
      <c r="B544" s="22"/>
      <c r="C544" s="22"/>
      <c r="D544" s="22"/>
      <c r="E544" s="47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 spans="1:25" x14ac:dyDescent="0.2">
      <c r="A545" s="22"/>
      <c r="B545" s="22"/>
      <c r="C545" s="22"/>
      <c r="D545" s="22"/>
      <c r="E545" s="47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 spans="1:25" x14ac:dyDescent="0.2">
      <c r="A546" s="22"/>
      <c r="B546" s="22"/>
      <c r="C546" s="22"/>
      <c r="D546" s="22"/>
      <c r="E546" s="47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 spans="1:25" x14ac:dyDescent="0.2">
      <c r="A547" s="22"/>
      <c r="B547" s="22"/>
      <c r="C547" s="22"/>
      <c r="D547" s="22"/>
      <c r="E547" s="47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 spans="1:25" x14ac:dyDescent="0.2">
      <c r="A548" s="22"/>
      <c r="B548" s="22"/>
      <c r="C548" s="22"/>
      <c r="D548" s="22"/>
      <c r="E548" s="47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 spans="1:25" x14ac:dyDescent="0.2">
      <c r="A549" s="22"/>
      <c r="B549" s="22"/>
      <c r="C549" s="22"/>
      <c r="D549" s="22"/>
      <c r="E549" s="47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 spans="1:25" x14ac:dyDescent="0.2">
      <c r="A550" s="22"/>
      <c r="B550" s="22"/>
      <c r="C550" s="22"/>
      <c r="D550" s="22"/>
      <c r="E550" s="47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 spans="1:25" x14ac:dyDescent="0.2">
      <c r="A551" s="22"/>
      <c r="B551" s="22"/>
      <c r="C551" s="22"/>
      <c r="D551" s="22"/>
      <c r="E551" s="47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 spans="1:25" x14ac:dyDescent="0.2">
      <c r="A552" s="22"/>
      <c r="B552" s="22"/>
      <c r="C552" s="22"/>
      <c r="D552" s="22"/>
      <c r="E552" s="47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 spans="1:25" x14ac:dyDescent="0.2">
      <c r="A553" s="22"/>
      <c r="B553" s="22"/>
      <c r="C553" s="22"/>
      <c r="D553" s="22"/>
      <c r="E553" s="47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 spans="1:25" x14ac:dyDescent="0.2">
      <c r="A554" s="22"/>
      <c r="B554" s="22"/>
      <c r="C554" s="22"/>
      <c r="D554" s="22"/>
      <c r="E554" s="47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 spans="1:25" x14ac:dyDescent="0.2">
      <c r="A555" s="22"/>
      <c r="B555" s="22"/>
      <c r="C555" s="22"/>
      <c r="D555" s="22"/>
      <c r="E555" s="47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 spans="1:25" x14ac:dyDescent="0.2">
      <c r="A556" s="22"/>
      <c r="B556" s="22"/>
      <c r="C556" s="22"/>
      <c r="D556" s="22"/>
      <c r="E556" s="47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 spans="1:25" x14ac:dyDescent="0.2">
      <c r="A557" s="22"/>
      <c r="B557" s="22"/>
      <c r="C557" s="22"/>
      <c r="D557" s="22"/>
      <c r="E557" s="47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 spans="1:25" x14ac:dyDescent="0.2">
      <c r="A558" s="22"/>
      <c r="B558" s="22"/>
      <c r="C558" s="22"/>
      <c r="D558" s="22"/>
      <c r="E558" s="47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 spans="1:25" x14ac:dyDescent="0.2">
      <c r="A559" s="22"/>
      <c r="B559" s="22"/>
      <c r="C559" s="22"/>
      <c r="D559" s="22"/>
      <c r="E559" s="47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 spans="1:25" x14ac:dyDescent="0.2">
      <c r="A560" s="22"/>
      <c r="B560" s="22"/>
      <c r="C560" s="22"/>
      <c r="D560" s="22"/>
      <c r="E560" s="47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 spans="1:25" x14ac:dyDescent="0.2">
      <c r="A561" s="22"/>
      <c r="B561" s="22"/>
      <c r="C561" s="22"/>
      <c r="D561" s="22"/>
      <c r="E561" s="47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 spans="1:25" x14ac:dyDescent="0.2">
      <c r="A562" s="22"/>
      <c r="B562" s="22"/>
      <c r="C562" s="22"/>
      <c r="D562" s="22"/>
      <c r="E562" s="47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 spans="1:25" x14ac:dyDescent="0.2">
      <c r="A563" s="22"/>
      <c r="B563" s="22"/>
      <c r="C563" s="22"/>
      <c r="D563" s="22"/>
      <c r="E563" s="47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 spans="1:25" x14ac:dyDescent="0.2">
      <c r="A564" s="22"/>
      <c r="B564" s="22"/>
      <c r="C564" s="22"/>
      <c r="D564" s="22"/>
      <c r="E564" s="47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 spans="1:25" x14ac:dyDescent="0.2">
      <c r="A565" s="22"/>
      <c r="B565" s="22"/>
      <c r="C565" s="22"/>
      <c r="D565" s="22"/>
      <c r="E565" s="47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 spans="1:25" x14ac:dyDescent="0.2">
      <c r="A566" s="22"/>
      <c r="B566" s="22"/>
      <c r="C566" s="22"/>
      <c r="D566" s="22"/>
      <c r="E566" s="47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 spans="1:25" x14ac:dyDescent="0.2">
      <c r="A567" s="22"/>
      <c r="B567" s="22"/>
      <c r="C567" s="22"/>
      <c r="D567" s="22"/>
      <c r="E567" s="47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 spans="1:25" x14ac:dyDescent="0.2">
      <c r="A568" s="22"/>
      <c r="B568" s="22"/>
      <c r="C568" s="22"/>
      <c r="D568" s="22"/>
      <c r="E568" s="47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 spans="1:25" x14ac:dyDescent="0.2">
      <c r="A569" s="22"/>
      <c r="B569" s="22"/>
      <c r="C569" s="22"/>
      <c r="D569" s="22"/>
      <c r="E569" s="47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 spans="1:25" x14ac:dyDescent="0.2">
      <c r="A570" s="22"/>
      <c r="B570" s="22"/>
      <c r="C570" s="22"/>
      <c r="D570" s="22"/>
      <c r="E570" s="47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 spans="1:25" x14ac:dyDescent="0.2">
      <c r="A571" s="22"/>
      <c r="B571" s="22"/>
      <c r="C571" s="22"/>
      <c r="D571" s="22"/>
      <c r="E571" s="47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 spans="1:25" x14ac:dyDescent="0.2">
      <c r="A572" s="22"/>
      <c r="B572" s="22"/>
      <c r="C572" s="22"/>
      <c r="D572" s="22"/>
      <c r="E572" s="47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 spans="1:25" x14ac:dyDescent="0.2">
      <c r="A573" s="22"/>
      <c r="B573" s="22"/>
      <c r="C573" s="22"/>
      <c r="D573" s="22"/>
      <c r="E573" s="47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 spans="1:25" x14ac:dyDescent="0.2">
      <c r="A574" s="22"/>
      <c r="B574" s="22"/>
      <c r="C574" s="22"/>
      <c r="D574" s="22"/>
      <c r="E574" s="47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 spans="1:25" x14ac:dyDescent="0.2">
      <c r="A575" s="22"/>
      <c r="B575" s="22"/>
      <c r="C575" s="22"/>
      <c r="D575" s="22"/>
      <c r="E575" s="47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 spans="1:25" x14ac:dyDescent="0.2">
      <c r="A576" s="22"/>
      <c r="B576" s="22"/>
      <c r="C576" s="22"/>
      <c r="D576" s="22"/>
      <c r="E576" s="47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 spans="1:25" x14ac:dyDescent="0.2">
      <c r="A577" s="22"/>
      <c r="B577" s="22"/>
      <c r="C577" s="22"/>
      <c r="D577" s="22"/>
      <c r="E577" s="47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 spans="1:25" x14ac:dyDescent="0.2">
      <c r="A578" s="22"/>
      <c r="B578" s="22"/>
      <c r="C578" s="22"/>
      <c r="D578" s="22"/>
      <c r="E578" s="47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 spans="1:25" x14ac:dyDescent="0.2">
      <c r="A579" s="22"/>
      <c r="B579" s="22"/>
      <c r="C579" s="22"/>
      <c r="D579" s="22"/>
      <c r="E579" s="47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 spans="1:25" x14ac:dyDescent="0.2">
      <c r="A580" s="22"/>
      <c r="B580" s="22"/>
      <c r="C580" s="22"/>
      <c r="D580" s="22"/>
      <c r="E580" s="47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 spans="1:25" x14ac:dyDescent="0.2">
      <c r="A581" s="22"/>
      <c r="B581" s="22"/>
      <c r="C581" s="22"/>
      <c r="D581" s="22"/>
      <c r="E581" s="47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 spans="1:25" x14ac:dyDescent="0.2">
      <c r="A582" s="22"/>
      <c r="B582" s="22"/>
      <c r="C582" s="22"/>
      <c r="D582" s="22"/>
      <c r="E582" s="47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 spans="1:25" x14ac:dyDescent="0.2">
      <c r="A583" s="22"/>
      <c r="B583" s="22"/>
      <c r="C583" s="22"/>
      <c r="D583" s="22"/>
      <c r="E583" s="47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 spans="1:25" x14ac:dyDescent="0.2">
      <c r="A584" s="22"/>
      <c r="B584" s="22"/>
      <c r="C584" s="22"/>
      <c r="D584" s="22"/>
      <c r="E584" s="47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 spans="1:25" x14ac:dyDescent="0.2">
      <c r="A585" s="22"/>
      <c r="B585" s="22"/>
      <c r="C585" s="22"/>
      <c r="D585" s="22"/>
      <c r="E585" s="47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 spans="1:25" x14ac:dyDescent="0.2">
      <c r="A586" s="22"/>
      <c r="B586" s="22"/>
      <c r="C586" s="22"/>
      <c r="D586" s="22"/>
      <c r="E586" s="47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 spans="1:25" x14ac:dyDescent="0.2">
      <c r="A587" s="22"/>
      <c r="B587" s="22"/>
      <c r="C587" s="22"/>
      <c r="D587" s="22"/>
      <c r="E587" s="47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 spans="1:25" x14ac:dyDescent="0.2">
      <c r="A588" s="22"/>
      <c r="B588" s="22"/>
      <c r="C588" s="22"/>
      <c r="D588" s="22"/>
      <c r="E588" s="47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 spans="1:25" x14ac:dyDescent="0.2">
      <c r="A589" s="22"/>
      <c r="B589" s="22"/>
      <c r="C589" s="22"/>
      <c r="D589" s="22"/>
      <c r="E589" s="47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 spans="1:25" x14ac:dyDescent="0.2">
      <c r="A590" s="22"/>
      <c r="B590" s="22"/>
      <c r="C590" s="22"/>
      <c r="D590" s="22"/>
      <c r="E590" s="47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 spans="1:25" x14ac:dyDescent="0.2">
      <c r="A591" s="22"/>
      <c r="B591" s="22"/>
      <c r="C591" s="22"/>
      <c r="D591" s="22"/>
      <c r="E591" s="47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 spans="1:25" x14ac:dyDescent="0.2">
      <c r="A592" s="22"/>
      <c r="B592" s="22"/>
      <c r="C592" s="22"/>
      <c r="D592" s="22"/>
      <c r="E592" s="47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 spans="1:25" x14ac:dyDescent="0.2">
      <c r="A593" s="22"/>
      <c r="B593" s="22"/>
      <c r="C593" s="22"/>
      <c r="D593" s="22"/>
      <c r="E593" s="47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 spans="1:25" x14ac:dyDescent="0.2">
      <c r="A594" s="22"/>
      <c r="B594" s="22"/>
      <c r="C594" s="22"/>
      <c r="D594" s="22"/>
      <c r="E594" s="47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 spans="1:25" x14ac:dyDescent="0.2">
      <c r="A595" s="22"/>
      <c r="B595" s="22"/>
      <c r="C595" s="22"/>
      <c r="D595" s="22"/>
      <c r="E595" s="47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 spans="1:25" x14ac:dyDescent="0.2">
      <c r="A596" s="22"/>
      <c r="B596" s="22"/>
      <c r="C596" s="22"/>
      <c r="D596" s="22"/>
      <c r="E596" s="47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 spans="1:25" x14ac:dyDescent="0.2">
      <c r="A597" s="22"/>
      <c r="B597" s="22"/>
      <c r="C597" s="22"/>
      <c r="D597" s="22"/>
      <c r="E597" s="47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 spans="1:25" x14ac:dyDescent="0.2">
      <c r="A598" s="22"/>
      <c r="B598" s="22"/>
      <c r="C598" s="22"/>
      <c r="D598" s="22"/>
      <c r="E598" s="47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 spans="1:25" x14ac:dyDescent="0.2">
      <c r="A599" s="22"/>
      <c r="B599" s="22"/>
      <c r="C599" s="22"/>
      <c r="D599" s="22"/>
      <c r="E599" s="47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 spans="1:25" x14ac:dyDescent="0.2">
      <c r="A600" s="22"/>
      <c r="B600" s="22"/>
      <c r="C600" s="22"/>
      <c r="D600" s="22"/>
      <c r="E600" s="47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 spans="1:25" x14ac:dyDescent="0.2">
      <c r="A601" s="22"/>
      <c r="B601" s="22"/>
      <c r="C601" s="22"/>
      <c r="D601" s="22"/>
      <c r="E601" s="47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 spans="1:25" x14ac:dyDescent="0.2">
      <c r="A602" s="22"/>
      <c r="B602" s="22"/>
      <c r="C602" s="22"/>
      <c r="D602" s="22"/>
      <c r="E602" s="47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 spans="1:25" x14ac:dyDescent="0.2">
      <c r="A603" s="22"/>
      <c r="B603" s="22"/>
      <c r="C603" s="22"/>
      <c r="D603" s="22"/>
      <c r="E603" s="47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 spans="1:25" x14ac:dyDescent="0.2">
      <c r="A604" s="22"/>
      <c r="B604" s="22"/>
      <c r="C604" s="22"/>
      <c r="D604" s="22"/>
      <c r="E604" s="47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 spans="1:25" x14ac:dyDescent="0.2">
      <c r="A605" s="22"/>
      <c r="B605" s="22"/>
      <c r="C605" s="22"/>
      <c r="D605" s="22"/>
      <c r="E605" s="47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 spans="1:25" x14ac:dyDescent="0.2">
      <c r="A606" s="22"/>
      <c r="B606" s="22"/>
      <c r="C606" s="22"/>
      <c r="D606" s="22"/>
      <c r="E606" s="47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 spans="1:25" x14ac:dyDescent="0.2">
      <c r="A607" s="22"/>
      <c r="B607" s="22"/>
      <c r="C607" s="22"/>
      <c r="D607" s="22"/>
      <c r="E607" s="47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 spans="1:25" x14ac:dyDescent="0.2">
      <c r="A608" s="22"/>
      <c r="B608" s="22"/>
      <c r="C608" s="22"/>
      <c r="D608" s="22"/>
      <c r="E608" s="47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 spans="1:25" x14ac:dyDescent="0.2">
      <c r="A609" s="22"/>
      <c r="B609" s="22"/>
      <c r="C609" s="22"/>
      <c r="D609" s="22"/>
      <c r="E609" s="47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 spans="1:25" x14ac:dyDescent="0.2">
      <c r="A610" s="22"/>
      <c r="B610" s="22"/>
      <c r="C610" s="22"/>
      <c r="D610" s="22"/>
      <c r="E610" s="47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 spans="1:25" x14ac:dyDescent="0.2">
      <c r="A611" s="22"/>
      <c r="B611" s="22"/>
      <c r="C611" s="22"/>
      <c r="D611" s="22"/>
      <c r="E611" s="47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 spans="1:25" x14ac:dyDescent="0.2">
      <c r="A612" s="22"/>
      <c r="B612" s="22"/>
      <c r="C612" s="22"/>
      <c r="D612" s="22"/>
      <c r="E612" s="47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 spans="1:25" x14ac:dyDescent="0.2">
      <c r="A613" s="22"/>
      <c r="B613" s="22"/>
      <c r="C613" s="22"/>
      <c r="D613" s="22"/>
      <c r="E613" s="47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 spans="1:25" x14ac:dyDescent="0.2">
      <c r="A614" s="22"/>
      <c r="B614" s="22"/>
      <c r="C614" s="22"/>
      <c r="D614" s="22"/>
      <c r="E614" s="47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 spans="1:25" x14ac:dyDescent="0.2">
      <c r="A615" s="22"/>
      <c r="B615" s="22"/>
      <c r="C615" s="22"/>
      <c r="D615" s="22"/>
      <c r="E615" s="47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 spans="1:25" x14ac:dyDescent="0.2">
      <c r="A616" s="22"/>
      <c r="B616" s="22"/>
      <c r="C616" s="22"/>
      <c r="D616" s="22"/>
      <c r="E616" s="47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 spans="1:25" x14ac:dyDescent="0.2">
      <c r="A617" s="22"/>
      <c r="B617" s="22"/>
      <c r="C617" s="22"/>
      <c r="D617" s="22"/>
      <c r="E617" s="47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 spans="1:25" x14ac:dyDescent="0.2">
      <c r="A618" s="22"/>
      <c r="B618" s="22"/>
      <c r="C618" s="22"/>
      <c r="D618" s="22"/>
      <c r="E618" s="47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 spans="1:25" x14ac:dyDescent="0.2">
      <c r="A619" s="22"/>
      <c r="B619" s="22"/>
      <c r="C619" s="22"/>
      <c r="D619" s="22"/>
      <c r="E619" s="47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 spans="1:25" x14ac:dyDescent="0.2">
      <c r="A620" s="22"/>
      <c r="B620" s="22"/>
      <c r="C620" s="22"/>
      <c r="D620" s="22"/>
      <c r="E620" s="47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 spans="1:25" x14ac:dyDescent="0.2">
      <c r="A621" s="22"/>
      <c r="B621" s="22"/>
      <c r="C621" s="22"/>
      <c r="D621" s="22"/>
      <c r="E621" s="47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 spans="1:25" x14ac:dyDescent="0.2">
      <c r="A622" s="22"/>
      <c r="B622" s="22"/>
      <c r="C622" s="22"/>
      <c r="D622" s="22"/>
      <c r="E622" s="47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 spans="1:25" x14ac:dyDescent="0.2">
      <c r="A623" s="22"/>
      <c r="B623" s="22"/>
      <c r="C623" s="22"/>
      <c r="D623" s="22"/>
      <c r="E623" s="47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 spans="1:25" x14ac:dyDescent="0.2">
      <c r="A624" s="22"/>
      <c r="B624" s="22"/>
      <c r="C624" s="22"/>
      <c r="D624" s="22"/>
      <c r="E624" s="47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 spans="1:25" x14ac:dyDescent="0.2">
      <c r="A625" s="22"/>
      <c r="B625" s="22"/>
      <c r="C625" s="22"/>
      <c r="D625" s="22"/>
      <c r="E625" s="47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 spans="1:25" x14ac:dyDescent="0.2">
      <c r="A626" s="22"/>
      <c r="B626" s="22"/>
      <c r="C626" s="22"/>
      <c r="D626" s="22"/>
      <c r="E626" s="47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 spans="1:25" x14ac:dyDescent="0.2">
      <c r="A627" s="22"/>
      <c r="B627" s="22"/>
      <c r="C627" s="22"/>
      <c r="D627" s="22"/>
      <c r="E627" s="47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 spans="1:25" x14ac:dyDescent="0.2">
      <c r="A628" s="22"/>
      <c r="B628" s="22"/>
      <c r="C628" s="22"/>
      <c r="D628" s="22"/>
      <c r="E628" s="47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 spans="1:25" x14ac:dyDescent="0.2">
      <c r="A629" s="22"/>
      <c r="B629" s="22"/>
      <c r="C629" s="22"/>
      <c r="D629" s="22"/>
      <c r="E629" s="47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 spans="1:25" x14ac:dyDescent="0.2">
      <c r="A630" s="22"/>
      <c r="B630" s="22"/>
      <c r="C630" s="22"/>
      <c r="D630" s="22"/>
      <c r="E630" s="47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 spans="1:25" x14ac:dyDescent="0.2">
      <c r="A631" s="22"/>
      <c r="B631" s="22"/>
      <c r="C631" s="22"/>
      <c r="D631" s="22"/>
      <c r="E631" s="47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 spans="1:25" x14ac:dyDescent="0.2">
      <c r="A632" s="22"/>
      <c r="B632" s="22"/>
      <c r="C632" s="22"/>
      <c r="D632" s="22"/>
      <c r="E632" s="47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 spans="1:25" x14ac:dyDescent="0.2">
      <c r="A633" s="22"/>
      <c r="B633" s="22"/>
      <c r="C633" s="22"/>
      <c r="D633" s="22"/>
      <c r="E633" s="47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 spans="1:25" x14ac:dyDescent="0.2">
      <c r="A634" s="22"/>
      <c r="B634" s="22"/>
      <c r="C634" s="22"/>
      <c r="D634" s="22"/>
      <c r="E634" s="47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 spans="1:25" x14ac:dyDescent="0.2">
      <c r="A635" s="22"/>
      <c r="B635" s="22"/>
      <c r="C635" s="22"/>
      <c r="D635" s="22"/>
      <c r="E635" s="47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 spans="1:25" x14ac:dyDescent="0.2">
      <c r="A636" s="22"/>
      <c r="B636" s="22"/>
      <c r="C636" s="22"/>
      <c r="D636" s="22"/>
      <c r="E636" s="47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 spans="1:25" x14ac:dyDescent="0.2">
      <c r="A637" s="22"/>
      <c r="B637" s="22"/>
      <c r="C637" s="22"/>
      <c r="D637" s="22"/>
      <c r="E637" s="47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 spans="1:25" x14ac:dyDescent="0.2">
      <c r="A638" s="22"/>
      <c r="B638" s="22"/>
      <c r="C638" s="22"/>
      <c r="D638" s="22"/>
      <c r="E638" s="47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 spans="1:25" x14ac:dyDescent="0.2">
      <c r="A639" s="22"/>
      <c r="B639" s="22"/>
      <c r="C639" s="22"/>
      <c r="D639" s="22"/>
      <c r="E639" s="47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 spans="1:25" x14ac:dyDescent="0.2">
      <c r="A640" s="22"/>
      <c r="B640" s="22"/>
      <c r="C640" s="22"/>
      <c r="D640" s="22"/>
      <c r="E640" s="47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 spans="1:25" x14ac:dyDescent="0.2">
      <c r="A641" s="22"/>
      <c r="B641" s="22"/>
      <c r="C641" s="22"/>
      <c r="D641" s="22"/>
      <c r="E641" s="47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 spans="1:25" x14ac:dyDescent="0.2">
      <c r="A642" s="22"/>
      <c r="B642" s="22"/>
      <c r="C642" s="22"/>
      <c r="D642" s="22"/>
      <c r="E642" s="47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 spans="1:25" x14ac:dyDescent="0.2">
      <c r="A643" s="22"/>
      <c r="B643" s="22"/>
      <c r="C643" s="22"/>
      <c r="D643" s="22"/>
      <c r="E643" s="47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 spans="1:25" x14ac:dyDescent="0.2">
      <c r="A644" s="22"/>
      <c r="B644" s="22"/>
      <c r="C644" s="22"/>
      <c r="D644" s="22"/>
      <c r="E644" s="47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 spans="1:25" x14ac:dyDescent="0.2">
      <c r="A645" s="22"/>
      <c r="B645" s="22"/>
      <c r="C645" s="22"/>
      <c r="D645" s="22"/>
      <c r="E645" s="47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 spans="1:25" x14ac:dyDescent="0.2">
      <c r="A646" s="22"/>
      <c r="B646" s="22"/>
      <c r="C646" s="22"/>
      <c r="D646" s="22"/>
      <c r="E646" s="47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 spans="1:25" x14ac:dyDescent="0.2">
      <c r="A647" s="22"/>
      <c r="B647" s="22"/>
      <c r="C647" s="22"/>
      <c r="D647" s="22"/>
      <c r="E647" s="47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 spans="1:25" x14ac:dyDescent="0.2">
      <c r="A648" s="22"/>
      <c r="B648" s="22"/>
      <c r="C648" s="22"/>
      <c r="D648" s="22"/>
      <c r="E648" s="47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 spans="1:25" x14ac:dyDescent="0.2">
      <c r="A649" s="22"/>
      <c r="B649" s="22"/>
      <c r="C649" s="22"/>
      <c r="D649" s="22"/>
      <c r="E649" s="47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 spans="1:25" x14ac:dyDescent="0.2">
      <c r="A650" s="22"/>
      <c r="B650" s="22"/>
      <c r="C650" s="22"/>
      <c r="D650" s="22"/>
      <c r="E650" s="47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 spans="1:25" x14ac:dyDescent="0.2">
      <c r="A651" s="22"/>
      <c r="B651" s="22"/>
      <c r="C651" s="22"/>
      <c r="D651" s="22"/>
      <c r="E651" s="47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 spans="1:25" x14ac:dyDescent="0.2">
      <c r="A652" s="22"/>
      <c r="B652" s="22"/>
      <c r="C652" s="22"/>
      <c r="D652" s="22"/>
      <c r="E652" s="47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 spans="1:25" x14ac:dyDescent="0.2">
      <c r="A653" s="22"/>
      <c r="B653" s="22"/>
      <c r="C653" s="22"/>
      <c r="D653" s="22"/>
      <c r="E653" s="47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 spans="1:25" x14ac:dyDescent="0.2">
      <c r="A654" s="22"/>
      <c r="B654" s="22"/>
      <c r="C654" s="22"/>
      <c r="D654" s="22"/>
      <c r="E654" s="47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 spans="1:25" x14ac:dyDescent="0.2">
      <c r="A655" s="22"/>
      <c r="B655" s="22"/>
      <c r="C655" s="22"/>
      <c r="D655" s="22"/>
      <c r="E655" s="47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 spans="1:25" x14ac:dyDescent="0.2">
      <c r="A656" s="22"/>
      <c r="B656" s="22"/>
      <c r="C656" s="22"/>
      <c r="D656" s="22"/>
      <c r="E656" s="47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 spans="1:25" x14ac:dyDescent="0.2">
      <c r="A657" s="22"/>
      <c r="B657" s="22"/>
      <c r="C657" s="22"/>
      <c r="D657" s="22"/>
      <c r="E657" s="47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 spans="1:25" x14ac:dyDescent="0.2">
      <c r="A658" s="22"/>
      <c r="B658" s="22"/>
      <c r="C658" s="22"/>
      <c r="D658" s="22"/>
      <c r="E658" s="47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 spans="1:25" x14ac:dyDescent="0.2">
      <c r="A659" s="22"/>
      <c r="B659" s="22"/>
      <c r="C659" s="22"/>
      <c r="D659" s="22"/>
      <c r="E659" s="47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 spans="1:25" x14ac:dyDescent="0.2">
      <c r="A660" s="22"/>
      <c r="B660" s="22"/>
      <c r="C660" s="22"/>
      <c r="D660" s="22"/>
      <c r="E660" s="47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 spans="1:25" x14ac:dyDescent="0.2">
      <c r="A661" s="22"/>
      <c r="B661" s="22"/>
      <c r="C661" s="22"/>
      <c r="D661" s="22"/>
      <c r="E661" s="47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 spans="1:25" x14ac:dyDescent="0.2">
      <c r="A662" s="22"/>
      <c r="B662" s="22"/>
      <c r="C662" s="22"/>
      <c r="D662" s="22"/>
      <c r="E662" s="47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 spans="1:25" x14ac:dyDescent="0.2">
      <c r="A663" s="22"/>
      <c r="B663" s="22"/>
      <c r="C663" s="22"/>
      <c r="D663" s="22"/>
      <c r="E663" s="47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 spans="1:25" x14ac:dyDescent="0.2">
      <c r="A664" s="22"/>
      <c r="B664" s="22"/>
      <c r="C664" s="22"/>
      <c r="D664" s="22"/>
      <c r="E664" s="47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 spans="1:25" x14ac:dyDescent="0.2">
      <c r="A665" s="22"/>
      <c r="B665" s="22"/>
      <c r="C665" s="22"/>
      <c r="D665" s="22"/>
      <c r="E665" s="47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 spans="1:25" x14ac:dyDescent="0.2">
      <c r="A666" s="22"/>
      <c r="B666" s="22"/>
      <c r="C666" s="22"/>
      <c r="D666" s="22"/>
      <c r="E666" s="47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 spans="1:25" x14ac:dyDescent="0.2">
      <c r="A667" s="22"/>
      <c r="B667" s="22"/>
      <c r="C667" s="22"/>
      <c r="D667" s="22"/>
      <c r="E667" s="47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 spans="1:25" x14ac:dyDescent="0.2">
      <c r="A668" s="22"/>
      <c r="B668" s="22"/>
      <c r="C668" s="22"/>
      <c r="D668" s="22"/>
      <c r="E668" s="47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 spans="1:25" x14ac:dyDescent="0.2">
      <c r="A669" s="22"/>
      <c r="B669" s="22"/>
      <c r="C669" s="22"/>
      <c r="D669" s="22"/>
      <c r="E669" s="47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 spans="1:25" x14ac:dyDescent="0.2">
      <c r="A670" s="22"/>
      <c r="B670" s="22"/>
      <c r="C670" s="22"/>
      <c r="D670" s="22"/>
      <c r="E670" s="47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 spans="1:25" x14ac:dyDescent="0.2">
      <c r="A671" s="22"/>
      <c r="B671" s="22"/>
      <c r="C671" s="22"/>
      <c r="D671" s="22"/>
      <c r="E671" s="47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 spans="1:25" x14ac:dyDescent="0.2">
      <c r="A672" s="22"/>
      <c r="B672" s="22"/>
      <c r="C672" s="22"/>
      <c r="D672" s="22"/>
      <c r="E672" s="47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 spans="1:25" x14ac:dyDescent="0.2">
      <c r="A673" s="22"/>
      <c r="B673" s="22"/>
      <c r="C673" s="22"/>
      <c r="D673" s="22"/>
      <c r="E673" s="47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 spans="1:25" x14ac:dyDescent="0.2">
      <c r="A674" s="22"/>
      <c r="B674" s="22"/>
      <c r="C674" s="22"/>
      <c r="D674" s="22"/>
      <c r="E674" s="47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 spans="1:25" x14ac:dyDescent="0.2">
      <c r="A675" s="22"/>
      <c r="B675" s="22"/>
      <c r="C675" s="22"/>
      <c r="D675" s="22"/>
      <c r="E675" s="47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 spans="1:25" x14ac:dyDescent="0.2">
      <c r="A676" s="22"/>
      <c r="B676" s="22"/>
      <c r="C676" s="22"/>
      <c r="D676" s="22"/>
      <c r="E676" s="47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 spans="1:25" x14ac:dyDescent="0.2">
      <c r="A677" s="22"/>
      <c r="B677" s="22"/>
      <c r="C677" s="22"/>
      <c r="D677" s="22"/>
      <c r="E677" s="47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 spans="1:25" x14ac:dyDescent="0.2">
      <c r="A678" s="22"/>
      <c r="B678" s="22"/>
      <c r="C678" s="22"/>
      <c r="D678" s="22"/>
      <c r="E678" s="47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 spans="1:25" x14ac:dyDescent="0.2">
      <c r="A679" s="22"/>
      <c r="B679" s="22"/>
      <c r="C679" s="22"/>
      <c r="D679" s="22"/>
      <c r="E679" s="47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 spans="1:25" x14ac:dyDescent="0.2">
      <c r="A680" s="22"/>
      <c r="B680" s="22"/>
      <c r="C680" s="22"/>
      <c r="D680" s="22"/>
      <c r="E680" s="47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 spans="1:25" x14ac:dyDescent="0.2">
      <c r="A681" s="22"/>
      <c r="B681" s="22"/>
      <c r="C681" s="22"/>
      <c r="D681" s="22"/>
      <c r="E681" s="47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 spans="1:25" x14ac:dyDescent="0.2">
      <c r="A682" s="22"/>
      <c r="B682" s="22"/>
      <c r="C682" s="22"/>
      <c r="D682" s="22"/>
      <c r="E682" s="47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 spans="1:25" x14ac:dyDescent="0.2">
      <c r="A683" s="22"/>
      <c r="B683" s="22"/>
      <c r="C683" s="22"/>
      <c r="D683" s="22"/>
      <c r="E683" s="47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 spans="1:25" x14ac:dyDescent="0.2">
      <c r="A684" s="22"/>
      <c r="B684" s="22"/>
      <c r="C684" s="22"/>
      <c r="D684" s="22"/>
      <c r="E684" s="47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 spans="1:25" x14ac:dyDescent="0.2">
      <c r="A685" s="22"/>
      <c r="B685" s="22"/>
      <c r="C685" s="22"/>
      <c r="D685" s="22"/>
      <c r="E685" s="47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 spans="1:25" x14ac:dyDescent="0.2">
      <c r="A686" s="22"/>
      <c r="B686" s="22"/>
      <c r="C686" s="22"/>
      <c r="D686" s="22"/>
      <c r="E686" s="47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 spans="1:25" x14ac:dyDescent="0.2">
      <c r="A687" s="22"/>
      <c r="B687" s="22"/>
      <c r="C687" s="22"/>
      <c r="D687" s="22"/>
      <c r="E687" s="47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 spans="1:25" x14ac:dyDescent="0.2">
      <c r="A688" s="22"/>
      <c r="B688" s="22"/>
      <c r="C688" s="22"/>
      <c r="D688" s="22"/>
      <c r="E688" s="47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 spans="1:25" x14ac:dyDescent="0.2">
      <c r="A689" s="22"/>
      <c r="B689" s="22"/>
      <c r="C689" s="22"/>
      <c r="D689" s="22"/>
      <c r="E689" s="47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 spans="1:25" x14ac:dyDescent="0.2">
      <c r="A690" s="22"/>
      <c r="B690" s="22"/>
      <c r="C690" s="22"/>
      <c r="D690" s="22"/>
      <c r="E690" s="47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 spans="1:25" x14ac:dyDescent="0.2">
      <c r="A691" s="22"/>
      <c r="B691" s="22"/>
      <c r="C691" s="22"/>
      <c r="D691" s="22"/>
      <c r="E691" s="47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 spans="1:25" x14ac:dyDescent="0.2">
      <c r="A692" s="22"/>
      <c r="B692" s="22"/>
      <c r="C692" s="22"/>
      <c r="D692" s="22"/>
      <c r="E692" s="47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 spans="1:25" x14ac:dyDescent="0.2">
      <c r="A693" s="22"/>
      <c r="B693" s="22"/>
      <c r="C693" s="22"/>
      <c r="D693" s="22"/>
      <c r="E693" s="47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 spans="1:25" x14ac:dyDescent="0.2">
      <c r="A694" s="22"/>
      <c r="B694" s="22"/>
      <c r="C694" s="22"/>
      <c r="D694" s="22"/>
      <c r="E694" s="47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 spans="1:25" x14ac:dyDescent="0.2">
      <c r="A695" s="22"/>
      <c r="B695" s="22"/>
      <c r="C695" s="22"/>
      <c r="D695" s="22"/>
      <c r="E695" s="47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 spans="1:25" x14ac:dyDescent="0.2">
      <c r="A696" s="22"/>
      <c r="B696" s="22"/>
      <c r="C696" s="22"/>
      <c r="D696" s="22"/>
      <c r="E696" s="47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 spans="1:25" x14ac:dyDescent="0.2">
      <c r="A697" s="22"/>
      <c r="B697" s="22"/>
      <c r="C697" s="22"/>
      <c r="D697" s="22"/>
      <c r="E697" s="47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 spans="1:25" x14ac:dyDescent="0.2">
      <c r="A698" s="22"/>
      <c r="B698" s="22"/>
      <c r="C698" s="22"/>
      <c r="D698" s="22"/>
      <c r="E698" s="47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 spans="1:25" x14ac:dyDescent="0.2">
      <c r="A699" s="22"/>
      <c r="B699" s="22"/>
      <c r="C699" s="22"/>
      <c r="D699" s="22"/>
      <c r="E699" s="47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 spans="1:25" x14ac:dyDescent="0.2">
      <c r="A700" s="22"/>
      <c r="B700" s="22"/>
      <c r="C700" s="22"/>
      <c r="D700" s="22"/>
      <c r="E700" s="47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 spans="1:25" x14ac:dyDescent="0.2">
      <c r="A701" s="22"/>
      <c r="B701" s="22"/>
      <c r="C701" s="22"/>
      <c r="D701" s="22"/>
      <c r="E701" s="47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 spans="1:25" x14ac:dyDescent="0.2">
      <c r="A702" s="22"/>
      <c r="B702" s="22"/>
      <c r="C702" s="22"/>
      <c r="D702" s="22"/>
      <c r="E702" s="47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 spans="1:25" x14ac:dyDescent="0.2">
      <c r="A703" s="22"/>
      <c r="B703" s="22"/>
      <c r="C703" s="22"/>
      <c r="D703" s="22"/>
      <c r="E703" s="47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 spans="1:25" x14ac:dyDescent="0.2">
      <c r="A704" s="22"/>
      <c r="B704" s="22"/>
      <c r="C704" s="22"/>
      <c r="D704" s="22"/>
      <c r="E704" s="47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 spans="1:25" x14ac:dyDescent="0.2">
      <c r="A705" s="22"/>
      <c r="B705" s="22"/>
      <c r="C705" s="22"/>
      <c r="D705" s="22"/>
      <c r="E705" s="47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 spans="1:25" x14ac:dyDescent="0.2">
      <c r="A706" s="22"/>
      <c r="B706" s="22"/>
      <c r="C706" s="22"/>
      <c r="D706" s="22"/>
      <c r="E706" s="47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 spans="1:25" x14ac:dyDescent="0.2">
      <c r="A707" s="22"/>
      <c r="B707" s="22"/>
      <c r="C707" s="22"/>
      <c r="D707" s="22"/>
      <c r="E707" s="47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 spans="1:25" x14ac:dyDescent="0.2">
      <c r="A708" s="22"/>
      <c r="B708" s="22"/>
      <c r="C708" s="22"/>
      <c r="D708" s="22"/>
      <c r="E708" s="47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 spans="1:25" x14ac:dyDescent="0.2">
      <c r="A709" s="22"/>
      <c r="B709" s="22"/>
      <c r="C709" s="22"/>
      <c r="D709" s="22"/>
      <c r="E709" s="47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 spans="1:25" x14ac:dyDescent="0.2">
      <c r="A710" s="22"/>
      <c r="B710" s="22"/>
      <c r="C710" s="22"/>
      <c r="D710" s="22"/>
      <c r="E710" s="47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 spans="1:25" x14ac:dyDescent="0.2">
      <c r="A711" s="22"/>
      <c r="B711" s="22"/>
      <c r="C711" s="22"/>
      <c r="D711" s="22"/>
      <c r="E711" s="47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 spans="1:25" x14ac:dyDescent="0.2">
      <c r="A712" s="22"/>
      <c r="B712" s="22"/>
      <c r="C712" s="22"/>
      <c r="D712" s="22"/>
      <c r="E712" s="47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 spans="1:25" x14ac:dyDescent="0.2">
      <c r="A713" s="22"/>
      <c r="B713" s="22"/>
      <c r="C713" s="22"/>
      <c r="D713" s="22"/>
      <c r="E713" s="47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 spans="1:25" x14ac:dyDescent="0.2">
      <c r="A714" s="22"/>
      <c r="B714" s="22"/>
      <c r="C714" s="22"/>
      <c r="D714" s="22"/>
      <c r="E714" s="47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 spans="1:25" x14ac:dyDescent="0.2">
      <c r="A715" s="22"/>
      <c r="B715" s="22"/>
      <c r="C715" s="22"/>
      <c r="D715" s="22"/>
      <c r="E715" s="47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 spans="1:25" x14ac:dyDescent="0.2">
      <c r="A716" s="22"/>
      <c r="B716" s="22"/>
      <c r="C716" s="22"/>
      <c r="D716" s="22"/>
      <c r="E716" s="47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 spans="1:25" x14ac:dyDescent="0.2">
      <c r="A717" s="22"/>
      <c r="B717" s="22"/>
      <c r="C717" s="22"/>
      <c r="D717" s="22"/>
      <c r="E717" s="47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 spans="1:25" x14ac:dyDescent="0.2">
      <c r="A718" s="22"/>
      <c r="B718" s="22"/>
      <c r="C718" s="22"/>
      <c r="D718" s="22"/>
      <c r="E718" s="47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 spans="1:25" x14ac:dyDescent="0.2">
      <c r="A719" s="22"/>
      <c r="B719" s="22"/>
      <c r="C719" s="22"/>
      <c r="D719" s="22"/>
      <c r="E719" s="47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 spans="1:25" x14ac:dyDescent="0.2">
      <c r="A720" s="22"/>
      <c r="B720" s="22"/>
      <c r="C720" s="22"/>
      <c r="D720" s="22"/>
      <c r="E720" s="47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 spans="1:25" x14ac:dyDescent="0.2">
      <c r="A721" s="22"/>
      <c r="B721" s="22"/>
      <c r="C721" s="22"/>
      <c r="D721" s="22"/>
      <c r="E721" s="47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 spans="1:25" x14ac:dyDescent="0.2">
      <c r="A722" s="22"/>
      <c r="B722" s="22"/>
      <c r="C722" s="22"/>
      <c r="D722" s="22"/>
      <c r="E722" s="47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 spans="1:25" x14ac:dyDescent="0.2">
      <c r="A723" s="22"/>
      <c r="B723" s="22"/>
      <c r="C723" s="22"/>
      <c r="D723" s="22"/>
      <c r="E723" s="47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 spans="1:25" x14ac:dyDescent="0.2">
      <c r="A724" s="22"/>
      <c r="B724" s="22"/>
      <c r="C724" s="22"/>
      <c r="D724" s="22"/>
      <c r="E724" s="47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 spans="1:25" x14ac:dyDescent="0.2">
      <c r="A725" s="22"/>
      <c r="B725" s="22"/>
      <c r="C725" s="22"/>
      <c r="D725" s="22"/>
      <c r="E725" s="47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 spans="1:25" x14ac:dyDescent="0.2">
      <c r="A726" s="22"/>
      <c r="B726" s="22"/>
      <c r="C726" s="22"/>
      <c r="D726" s="22"/>
      <c r="E726" s="47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 spans="1:25" x14ac:dyDescent="0.2">
      <c r="A727" s="22"/>
      <c r="B727" s="22"/>
      <c r="C727" s="22"/>
      <c r="D727" s="22"/>
      <c r="E727" s="47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 spans="1:25" x14ac:dyDescent="0.2">
      <c r="A728" s="22"/>
      <c r="B728" s="22"/>
      <c r="C728" s="22"/>
      <c r="D728" s="22"/>
      <c r="E728" s="47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 spans="1:25" x14ac:dyDescent="0.2">
      <c r="A729" s="22"/>
      <c r="B729" s="22"/>
      <c r="C729" s="22"/>
      <c r="D729" s="22"/>
      <c r="E729" s="47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 spans="1:25" x14ac:dyDescent="0.2">
      <c r="A730" s="22"/>
      <c r="B730" s="22"/>
      <c r="C730" s="22"/>
      <c r="D730" s="22"/>
      <c r="E730" s="47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 spans="1:25" x14ac:dyDescent="0.2">
      <c r="A731" s="22"/>
      <c r="B731" s="22"/>
      <c r="C731" s="22"/>
      <c r="D731" s="22"/>
      <c r="E731" s="47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 spans="1:25" x14ac:dyDescent="0.2">
      <c r="A732" s="22"/>
      <c r="B732" s="22"/>
      <c r="C732" s="22"/>
      <c r="D732" s="22"/>
      <c r="E732" s="47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 spans="1:25" x14ac:dyDescent="0.2">
      <c r="A733" s="22"/>
      <c r="B733" s="22"/>
      <c r="C733" s="22"/>
      <c r="D733" s="22"/>
      <c r="E733" s="47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 spans="1:25" x14ac:dyDescent="0.2">
      <c r="A734" s="22"/>
      <c r="B734" s="22"/>
      <c r="C734" s="22"/>
      <c r="D734" s="22"/>
      <c r="E734" s="47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 spans="1:25" x14ac:dyDescent="0.2">
      <c r="A735" s="22"/>
      <c r="B735" s="22"/>
      <c r="C735" s="22"/>
      <c r="D735" s="22"/>
      <c r="E735" s="47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 spans="1:25" x14ac:dyDescent="0.2">
      <c r="A736" s="22"/>
      <c r="B736" s="22"/>
      <c r="C736" s="22"/>
      <c r="D736" s="22"/>
      <c r="E736" s="47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 spans="1:25" x14ac:dyDescent="0.2">
      <c r="A737" s="22"/>
      <c r="B737" s="22"/>
      <c r="C737" s="22"/>
      <c r="D737" s="22"/>
      <c r="E737" s="47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 spans="1:25" x14ac:dyDescent="0.2">
      <c r="A738" s="22"/>
      <c r="B738" s="22"/>
      <c r="C738" s="22"/>
      <c r="D738" s="22"/>
      <c r="E738" s="47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 spans="1:25" x14ac:dyDescent="0.2">
      <c r="A739" s="22"/>
      <c r="B739" s="22"/>
      <c r="C739" s="22"/>
      <c r="D739" s="22"/>
      <c r="E739" s="47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 spans="1:25" x14ac:dyDescent="0.2">
      <c r="A740" s="22"/>
      <c r="B740" s="22"/>
      <c r="C740" s="22"/>
      <c r="D740" s="22"/>
      <c r="E740" s="47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 spans="1:25" x14ac:dyDescent="0.2">
      <c r="A741" s="22"/>
      <c r="B741" s="22"/>
      <c r="C741" s="22"/>
      <c r="D741" s="22"/>
      <c r="E741" s="47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 spans="1:25" x14ac:dyDescent="0.2">
      <c r="A742" s="22"/>
      <c r="B742" s="22"/>
      <c r="C742" s="22"/>
      <c r="D742" s="22"/>
      <c r="E742" s="47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 spans="1:25" x14ac:dyDescent="0.2">
      <c r="A743" s="22"/>
      <c r="B743" s="22"/>
      <c r="C743" s="22"/>
      <c r="D743" s="22"/>
      <c r="E743" s="47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 spans="1:25" x14ac:dyDescent="0.2">
      <c r="A744" s="22"/>
      <c r="B744" s="22"/>
      <c r="C744" s="22"/>
      <c r="D744" s="22"/>
      <c r="E744" s="47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 spans="1:25" x14ac:dyDescent="0.2">
      <c r="A745" s="22"/>
      <c r="B745" s="22"/>
      <c r="C745" s="22"/>
      <c r="D745" s="22"/>
      <c r="E745" s="47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 spans="1:25" x14ac:dyDescent="0.2">
      <c r="A746" s="22"/>
      <c r="B746" s="22"/>
      <c r="C746" s="22"/>
      <c r="D746" s="22"/>
      <c r="E746" s="47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 spans="1:25" x14ac:dyDescent="0.2">
      <c r="A747" s="22"/>
      <c r="B747" s="22"/>
      <c r="C747" s="22"/>
      <c r="D747" s="22"/>
      <c r="E747" s="47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 spans="1:25" x14ac:dyDescent="0.2">
      <c r="A748" s="22"/>
      <c r="B748" s="22"/>
      <c r="C748" s="22"/>
      <c r="D748" s="22"/>
      <c r="E748" s="47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 spans="1:25" x14ac:dyDescent="0.2">
      <c r="A749" s="22"/>
      <c r="B749" s="22"/>
      <c r="C749" s="22"/>
      <c r="D749" s="22"/>
      <c r="E749" s="47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 spans="1:25" x14ac:dyDescent="0.2">
      <c r="A750" s="22"/>
      <c r="B750" s="22"/>
      <c r="C750" s="22"/>
      <c r="D750" s="22"/>
      <c r="E750" s="47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 spans="1:25" x14ac:dyDescent="0.2">
      <c r="A751" s="22"/>
      <c r="B751" s="22"/>
      <c r="C751" s="22"/>
      <c r="D751" s="22"/>
      <c r="E751" s="47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 spans="1:25" x14ac:dyDescent="0.2">
      <c r="A752" s="22"/>
      <c r="B752" s="22"/>
      <c r="C752" s="22"/>
      <c r="D752" s="22"/>
      <c r="E752" s="47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 spans="1:25" x14ac:dyDescent="0.2">
      <c r="A753" s="22"/>
      <c r="B753" s="22"/>
      <c r="C753" s="22"/>
      <c r="D753" s="22"/>
      <c r="E753" s="47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 spans="1:25" x14ac:dyDescent="0.2">
      <c r="A754" s="22"/>
      <c r="B754" s="22"/>
      <c r="C754" s="22"/>
      <c r="D754" s="22"/>
      <c r="E754" s="47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 spans="1:25" x14ac:dyDescent="0.2">
      <c r="A755" s="22"/>
      <c r="B755" s="22"/>
      <c r="C755" s="22"/>
      <c r="D755" s="22"/>
      <c r="E755" s="47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 spans="1:25" x14ac:dyDescent="0.2">
      <c r="A756" s="22"/>
      <c r="B756" s="22"/>
      <c r="C756" s="22"/>
      <c r="D756" s="22"/>
      <c r="E756" s="47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 spans="1:25" x14ac:dyDescent="0.2">
      <c r="A757" s="22"/>
      <c r="B757" s="22"/>
      <c r="C757" s="22"/>
      <c r="D757" s="22"/>
      <c r="E757" s="47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 spans="1:25" x14ac:dyDescent="0.2">
      <c r="A758" s="22"/>
      <c r="B758" s="22"/>
      <c r="C758" s="22"/>
      <c r="D758" s="22"/>
      <c r="E758" s="47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 spans="1:25" x14ac:dyDescent="0.2">
      <c r="A759" s="22"/>
      <c r="B759" s="22"/>
      <c r="C759" s="22"/>
      <c r="D759" s="22"/>
      <c r="E759" s="47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 spans="1:25" x14ac:dyDescent="0.2">
      <c r="A760" s="22"/>
      <c r="B760" s="22"/>
      <c r="C760" s="22"/>
      <c r="D760" s="22"/>
      <c r="E760" s="47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 spans="1:25" x14ac:dyDescent="0.2">
      <c r="A761" s="22"/>
      <c r="B761" s="22"/>
      <c r="C761" s="22"/>
      <c r="D761" s="22"/>
      <c r="E761" s="47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 spans="1:25" x14ac:dyDescent="0.2">
      <c r="A762" s="22"/>
      <c r="B762" s="22"/>
      <c r="C762" s="22"/>
      <c r="D762" s="22"/>
      <c r="E762" s="47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 spans="1:25" x14ac:dyDescent="0.2">
      <c r="A763" s="22"/>
      <c r="B763" s="22"/>
      <c r="C763" s="22"/>
      <c r="D763" s="22"/>
      <c r="E763" s="47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 spans="1:25" x14ac:dyDescent="0.2">
      <c r="A764" s="22"/>
      <c r="B764" s="22"/>
      <c r="C764" s="22"/>
      <c r="D764" s="22"/>
      <c r="E764" s="47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 spans="1:25" x14ac:dyDescent="0.2">
      <c r="A765" s="22"/>
      <c r="B765" s="22"/>
      <c r="C765" s="22"/>
      <c r="D765" s="22"/>
      <c r="E765" s="47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 spans="1:25" x14ac:dyDescent="0.2">
      <c r="A766" s="22"/>
      <c r="B766" s="22"/>
      <c r="C766" s="22"/>
      <c r="D766" s="22"/>
      <c r="E766" s="47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 spans="1:25" x14ac:dyDescent="0.2">
      <c r="A767" s="22"/>
      <c r="B767" s="22"/>
      <c r="C767" s="22"/>
      <c r="D767" s="22"/>
      <c r="E767" s="47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 spans="1:25" x14ac:dyDescent="0.2">
      <c r="A768" s="22"/>
      <c r="B768" s="22"/>
      <c r="C768" s="22"/>
      <c r="D768" s="22"/>
      <c r="E768" s="47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 spans="1:25" x14ac:dyDescent="0.2">
      <c r="A769" s="22"/>
      <c r="B769" s="22"/>
      <c r="C769" s="22"/>
      <c r="D769" s="22"/>
      <c r="E769" s="47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 spans="1:25" x14ac:dyDescent="0.2">
      <c r="A770" s="22"/>
      <c r="B770" s="22"/>
      <c r="C770" s="22"/>
      <c r="D770" s="22"/>
      <c r="E770" s="47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 spans="1:25" x14ac:dyDescent="0.2">
      <c r="A771" s="22"/>
      <c r="B771" s="22"/>
      <c r="C771" s="22"/>
      <c r="D771" s="22"/>
      <c r="E771" s="47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 spans="1:25" x14ac:dyDescent="0.2">
      <c r="A772" s="22"/>
      <c r="B772" s="22"/>
      <c r="C772" s="22"/>
      <c r="D772" s="22"/>
      <c r="E772" s="47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 spans="1:25" x14ac:dyDescent="0.2">
      <c r="A773" s="22"/>
      <c r="B773" s="22"/>
      <c r="C773" s="22"/>
      <c r="D773" s="22"/>
      <c r="E773" s="47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 spans="1:25" x14ac:dyDescent="0.2">
      <c r="A774" s="22"/>
      <c r="B774" s="22"/>
      <c r="C774" s="22"/>
      <c r="D774" s="22"/>
      <c r="E774" s="47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 spans="1:25" x14ac:dyDescent="0.2">
      <c r="A775" s="22"/>
      <c r="B775" s="22"/>
      <c r="C775" s="22"/>
      <c r="D775" s="22"/>
      <c r="E775" s="47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 spans="1:25" x14ac:dyDescent="0.2">
      <c r="A776" s="22"/>
      <c r="B776" s="22"/>
      <c r="C776" s="22"/>
      <c r="D776" s="22"/>
      <c r="E776" s="47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 spans="1:25" x14ac:dyDescent="0.2">
      <c r="A777" s="22"/>
      <c r="B777" s="22"/>
      <c r="C777" s="22"/>
      <c r="D777" s="22"/>
      <c r="E777" s="47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 spans="1:25" x14ac:dyDescent="0.2">
      <c r="A778" s="22"/>
      <c r="B778" s="22"/>
      <c r="C778" s="22"/>
      <c r="D778" s="22"/>
      <c r="E778" s="47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 spans="1:25" x14ac:dyDescent="0.2">
      <c r="A779" s="22"/>
      <c r="B779" s="22"/>
      <c r="C779" s="22"/>
      <c r="D779" s="22"/>
      <c r="E779" s="47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 spans="1:25" x14ac:dyDescent="0.2">
      <c r="A780" s="22"/>
      <c r="B780" s="22"/>
      <c r="C780" s="22"/>
      <c r="D780" s="22"/>
      <c r="E780" s="47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 spans="1:25" x14ac:dyDescent="0.2">
      <c r="A781" s="22"/>
      <c r="B781" s="22"/>
      <c r="C781" s="22"/>
      <c r="D781" s="22"/>
      <c r="E781" s="47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 spans="1:25" x14ac:dyDescent="0.2">
      <c r="A782" s="22"/>
      <c r="B782" s="22"/>
      <c r="C782" s="22"/>
      <c r="D782" s="22"/>
      <c r="E782" s="47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 spans="1:25" x14ac:dyDescent="0.2">
      <c r="A783" s="22"/>
      <c r="B783" s="22"/>
      <c r="C783" s="22"/>
      <c r="D783" s="22"/>
      <c r="E783" s="47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 spans="1:25" x14ac:dyDescent="0.2">
      <c r="A784" s="22"/>
      <c r="B784" s="22"/>
      <c r="C784" s="22"/>
      <c r="D784" s="22"/>
      <c r="E784" s="47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 spans="1:25" x14ac:dyDescent="0.2">
      <c r="A785" s="22"/>
      <c r="B785" s="22"/>
      <c r="C785" s="22"/>
      <c r="D785" s="22"/>
      <c r="E785" s="47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 spans="1:25" x14ac:dyDescent="0.2">
      <c r="A786" s="22"/>
      <c r="B786" s="22"/>
      <c r="C786" s="22"/>
      <c r="D786" s="22"/>
      <c r="E786" s="47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 spans="1:25" x14ac:dyDescent="0.2">
      <c r="A787" s="22"/>
      <c r="B787" s="22"/>
      <c r="C787" s="22"/>
      <c r="D787" s="22"/>
      <c r="E787" s="47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 spans="1:25" x14ac:dyDescent="0.2">
      <c r="A788" s="22"/>
      <c r="B788" s="22"/>
      <c r="C788" s="22"/>
      <c r="D788" s="22"/>
      <c r="E788" s="47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 spans="1:25" x14ac:dyDescent="0.2">
      <c r="A789" s="22"/>
      <c r="B789" s="22"/>
      <c r="C789" s="22"/>
      <c r="D789" s="22"/>
      <c r="E789" s="47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 spans="1:25" x14ac:dyDescent="0.2">
      <c r="A790" s="22"/>
      <c r="B790" s="22"/>
      <c r="C790" s="22"/>
      <c r="D790" s="22"/>
      <c r="E790" s="47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 spans="1:25" x14ac:dyDescent="0.2">
      <c r="A791" s="22"/>
      <c r="B791" s="22"/>
      <c r="C791" s="22"/>
      <c r="D791" s="22"/>
      <c r="E791" s="47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 spans="1:25" x14ac:dyDescent="0.2">
      <c r="A792" s="22"/>
      <c r="B792" s="22"/>
      <c r="C792" s="22"/>
      <c r="D792" s="22"/>
      <c r="E792" s="47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 spans="1:25" x14ac:dyDescent="0.2">
      <c r="A793" s="22"/>
      <c r="B793" s="22"/>
      <c r="C793" s="22"/>
      <c r="D793" s="22"/>
      <c r="E793" s="47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 spans="1:25" x14ac:dyDescent="0.2">
      <c r="A794" s="22"/>
      <c r="B794" s="22"/>
      <c r="C794" s="22"/>
      <c r="D794" s="22"/>
      <c r="E794" s="47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 spans="1:25" x14ac:dyDescent="0.2">
      <c r="A795" s="22"/>
      <c r="B795" s="22"/>
      <c r="C795" s="22"/>
      <c r="D795" s="22"/>
      <c r="E795" s="47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 spans="1:25" x14ac:dyDescent="0.2">
      <c r="A796" s="22"/>
      <c r="B796" s="22"/>
      <c r="C796" s="22"/>
      <c r="D796" s="22"/>
      <c r="E796" s="47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 spans="1:25" x14ac:dyDescent="0.2">
      <c r="A797" s="22"/>
      <c r="B797" s="22"/>
      <c r="C797" s="22"/>
      <c r="D797" s="22"/>
      <c r="E797" s="47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 spans="1:25" x14ac:dyDescent="0.2">
      <c r="A798" s="22"/>
      <c r="B798" s="22"/>
      <c r="C798" s="22"/>
      <c r="D798" s="22"/>
      <c r="E798" s="47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 spans="1:25" x14ac:dyDescent="0.2">
      <c r="A799" s="22"/>
      <c r="B799" s="22"/>
      <c r="C799" s="22"/>
      <c r="D799" s="22"/>
      <c r="E799" s="47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 spans="1:25" x14ac:dyDescent="0.2">
      <c r="A800" s="22"/>
      <c r="B800" s="22"/>
      <c r="C800" s="22"/>
      <c r="D800" s="22"/>
      <c r="E800" s="47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 spans="1:25" x14ac:dyDescent="0.2">
      <c r="A801" s="22"/>
      <c r="B801" s="22"/>
      <c r="C801" s="22"/>
      <c r="D801" s="22"/>
      <c r="E801" s="47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 spans="1:25" x14ac:dyDescent="0.2">
      <c r="A802" s="22"/>
      <c r="B802" s="22"/>
      <c r="C802" s="22"/>
      <c r="D802" s="22"/>
      <c r="E802" s="47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 spans="1:25" x14ac:dyDescent="0.2">
      <c r="A803" s="22"/>
      <c r="B803" s="22"/>
      <c r="C803" s="22"/>
      <c r="D803" s="22"/>
      <c r="E803" s="47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 spans="1:25" x14ac:dyDescent="0.2">
      <c r="A804" s="22"/>
      <c r="B804" s="22"/>
      <c r="C804" s="22"/>
      <c r="D804" s="22"/>
      <c r="E804" s="47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 spans="1:25" x14ac:dyDescent="0.2">
      <c r="A805" s="22"/>
      <c r="B805" s="22"/>
      <c r="C805" s="22"/>
      <c r="D805" s="22"/>
      <c r="E805" s="47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 spans="1:25" x14ac:dyDescent="0.2">
      <c r="A806" s="22"/>
      <c r="B806" s="22"/>
      <c r="C806" s="22"/>
      <c r="D806" s="22"/>
      <c r="E806" s="47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 spans="1:25" x14ac:dyDescent="0.2">
      <c r="A807" s="22"/>
      <c r="B807" s="22"/>
      <c r="C807" s="22"/>
      <c r="D807" s="22"/>
      <c r="E807" s="47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 spans="1:25" x14ac:dyDescent="0.2">
      <c r="A808" s="22"/>
      <c r="B808" s="22"/>
      <c r="C808" s="22"/>
      <c r="D808" s="22"/>
      <c r="E808" s="47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 spans="1:25" x14ac:dyDescent="0.2">
      <c r="A809" s="22"/>
      <c r="B809" s="22"/>
      <c r="C809" s="22"/>
      <c r="D809" s="22"/>
      <c r="E809" s="47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 spans="1:25" x14ac:dyDescent="0.2">
      <c r="A810" s="22"/>
      <c r="B810" s="22"/>
      <c r="C810" s="22"/>
      <c r="D810" s="22"/>
      <c r="E810" s="47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 spans="1:25" x14ac:dyDescent="0.2">
      <c r="A811" s="22"/>
      <c r="B811" s="22"/>
      <c r="C811" s="22"/>
      <c r="D811" s="22"/>
      <c r="E811" s="47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 spans="1:25" x14ac:dyDescent="0.2">
      <c r="A812" s="22"/>
      <c r="B812" s="22"/>
      <c r="C812" s="22"/>
      <c r="D812" s="22"/>
      <c r="E812" s="47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 spans="1:25" x14ac:dyDescent="0.2">
      <c r="A813" s="22"/>
      <c r="B813" s="22"/>
      <c r="C813" s="22"/>
      <c r="D813" s="22"/>
      <c r="E813" s="47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 spans="1:25" x14ac:dyDescent="0.2">
      <c r="A814" s="22"/>
      <c r="B814" s="22"/>
      <c r="C814" s="22"/>
      <c r="D814" s="22"/>
      <c r="E814" s="47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 spans="1:25" x14ac:dyDescent="0.2">
      <c r="A815" s="22"/>
      <c r="B815" s="22"/>
      <c r="C815" s="22"/>
      <c r="D815" s="22"/>
      <c r="E815" s="47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 spans="1:25" x14ac:dyDescent="0.2">
      <c r="A816" s="22"/>
      <c r="B816" s="22"/>
      <c r="C816" s="22"/>
      <c r="D816" s="22"/>
      <c r="E816" s="47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 spans="1:25" x14ac:dyDescent="0.2">
      <c r="A817" s="22"/>
      <c r="B817" s="22"/>
      <c r="C817" s="22"/>
      <c r="D817" s="22"/>
      <c r="E817" s="47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 spans="1:25" x14ac:dyDescent="0.2">
      <c r="A818" s="22"/>
      <c r="B818" s="22"/>
      <c r="C818" s="22"/>
      <c r="D818" s="22"/>
      <c r="E818" s="47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 spans="1:25" x14ac:dyDescent="0.2">
      <c r="A819" s="22"/>
      <c r="B819" s="22"/>
      <c r="C819" s="22"/>
      <c r="D819" s="22"/>
      <c r="E819" s="47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 spans="1:25" x14ac:dyDescent="0.2">
      <c r="A820" s="22"/>
      <c r="B820" s="22"/>
      <c r="C820" s="22"/>
      <c r="D820" s="22"/>
      <c r="E820" s="47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 spans="1:25" x14ac:dyDescent="0.2">
      <c r="A821" s="22"/>
      <c r="B821" s="22"/>
      <c r="C821" s="22"/>
      <c r="D821" s="22"/>
      <c r="E821" s="47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 spans="1:25" x14ac:dyDescent="0.2">
      <c r="A822" s="22"/>
      <c r="B822" s="22"/>
      <c r="C822" s="22"/>
      <c r="D822" s="22"/>
      <c r="E822" s="47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 spans="1:25" x14ac:dyDescent="0.2">
      <c r="A823" s="22"/>
      <c r="B823" s="22"/>
      <c r="C823" s="22"/>
      <c r="D823" s="22"/>
      <c r="E823" s="47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 spans="1:25" x14ac:dyDescent="0.2">
      <c r="A824" s="22"/>
      <c r="B824" s="22"/>
      <c r="C824" s="22"/>
      <c r="D824" s="22"/>
      <c r="E824" s="47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 spans="1:25" x14ac:dyDescent="0.2">
      <c r="A825" s="22"/>
      <c r="B825" s="22"/>
      <c r="C825" s="22"/>
      <c r="D825" s="22"/>
      <c r="E825" s="47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 spans="1:25" x14ac:dyDescent="0.2">
      <c r="A826" s="22"/>
      <c r="B826" s="22"/>
      <c r="C826" s="22"/>
      <c r="D826" s="22"/>
      <c r="E826" s="47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 spans="1:25" x14ac:dyDescent="0.2">
      <c r="A827" s="22"/>
      <c r="B827" s="22"/>
      <c r="C827" s="22"/>
      <c r="D827" s="22"/>
      <c r="E827" s="47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 spans="1:25" x14ac:dyDescent="0.2">
      <c r="A828" s="22"/>
      <c r="B828" s="22"/>
      <c r="C828" s="22"/>
      <c r="D828" s="22"/>
      <c r="E828" s="47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 spans="1:25" x14ac:dyDescent="0.2">
      <c r="A829" s="22"/>
      <c r="B829" s="22"/>
      <c r="C829" s="22"/>
      <c r="D829" s="22"/>
      <c r="E829" s="47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 spans="1:25" x14ac:dyDescent="0.2">
      <c r="A830" s="22"/>
      <c r="B830" s="22"/>
      <c r="C830" s="22"/>
      <c r="D830" s="22"/>
      <c r="E830" s="47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 spans="1:25" x14ac:dyDescent="0.2">
      <c r="A831" s="22"/>
      <c r="B831" s="22"/>
      <c r="C831" s="22"/>
      <c r="D831" s="22"/>
      <c r="E831" s="47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 spans="1:25" x14ac:dyDescent="0.2">
      <c r="A832" s="22"/>
      <c r="B832" s="22"/>
      <c r="C832" s="22"/>
      <c r="D832" s="22"/>
      <c r="E832" s="47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 spans="1:25" x14ac:dyDescent="0.2">
      <c r="A833" s="22"/>
      <c r="B833" s="22"/>
      <c r="C833" s="22"/>
      <c r="D833" s="22"/>
      <c r="E833" s="47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 spans="1:25" x14ac:dyDescent="0.2">
      <c r="A834" s="22"/>
      <c r="B834" s="22"/>
      <c r="C834" s="22"/>
      <c r="D834" s="22"/>
      <c r="E834" s="47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 spans="1:25" x14ac:dyDescent="0.2">
      <c r="A835" s="22"/>
      <c r="B835" s="22"/>
      <c r="C835" s="22"/>
      <c r="D835" s="22"/>
      <c r="E835" s="47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 spans="1:25" x14ac:dyDescent="0.2">
      <c r="A836" s="22"/>
      <c r="B836" s="22"/>
      <c r="C836" s="22"/>
      <c r="D836" s="22"/>
      <c r="E836" s="47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 spans="1:25" x14ac:dyDescent="0.2">
      <c r="A837" s="22"/>
      <c r="B837" s="22"/>
      <c r="C837" s="22"/>
      <c r="D837" s="22"/>
      <c r="E837" s="47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 spans="1:25" x14ac:dyDescent="0.2">
      <c r="A838" s="22"/>
      <c r="B838" s="22"/>
      <c r="C838" s="22"/>
      <c r="D838" s="22"/>
      <c r="E838" s="47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 spans="1:25" x14ac:dyDescent="0.2">
      <c r="A839" s="22"/>
      <c r="B839" s="22"/>
      <c r="C839" s="22"/>
      <c r="D839" s="22"/>
      <c r="E839" s="47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 spans="1:25" x14ac:dyDescent="0.2">
      <c r="A840" s="22"/>
      <c r="B840" s="22"/>
      <c r="C840" s="22"/>
      <c r="D840" s="22"/>
      <c r="E840" s="47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 spans="1:25" x14ac:dyDescent="0.2">
      <c r="A841" s="22"/>
      <c r="B841" s="22"/>
      <c r="C841" s="22"/>
      <c r="D841" s="22"/>
      <c r="E841" s="47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 spans="1:25" x14ac:dyDescent="0.2">
      <c r="A842" s="22"/>
      <c r="B842" s="22"/>
      <c r="C842" s="22"/>
      <c r="D842" s="22"/>
      <c r="E842" s="47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 spans="1:25" x14ac:dyDescent="0.2">
      <c r="A843" s="22"/>
      <c r="B843" s="22"/>
      <c r="C843" s="22"/>
      <c r="D843" s="22"/>
      <c r="E843" s="47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 spans="1:25" x14ac:dyDescent="0.2">
      <c r="A844" s="22"/>
      <c r="B844" s="22"/>
      <c r="C844" s="22"/>
      <c r="D844" s="22"/>
      <c r="E844" s="47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 spans="1:25" x14ac:dyDescent="0.2">
      <c r="A845" s="22"/>
      <c r="B845" s="22"/>
      <c r="C845" s="22"/>
      <c r="D845" s="22"/>
      <c r="E845" s="47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 spans="1:25" x14ac:dyDescent="0.2">
      <c r="A846" s="22"/>
      <c r="B846" s="22"/>
      <c r="C846" s="22"/>
      <c r="D846" s="22"/>
      <c r="E846" s="47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 spans="1:25" x14ac:dyDescent="0.2">
      <c r="A847" s="22"/>
      <c r="B847" s="22"/>
      <c r="C847" s="22"/>
      <c r="D847" s="22"/>
      <c r="E847" s="47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 spans="1:25" x14ac:dyDescent="0.2">
      <c r="A848" s="22"/>
      <c r="B848" s="22"/>
      <c r="C848" s="22"/>
      <c r="D848" s="22"/>
      <c r="E848" s="47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 spans="1:25" x14ac:dyDescent="0.2">
      <c r="A849" s="22"/>
      <c r="B849" s="22"/>
      <c r="C849" s="22"/>
      <c r="D849" s="22"/>
      <c r="E849" s="47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 spans="1:25" x14ac:dyDescent="0.2">
      <c r="A850" s="22"/>
      <c r="B850" s="22"/>
      <c r="C850" s="22"/>
      <c r="D850" s="22"/>
      <c r="E850" s="47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 spans="1:25" x14ac:dyDescent="0.2">
      <c r="A851" s="22"/>
      <c r="B851" s="22"/>
      <c r="C851" s="22"/>
      <c r="D851" s="22"/>
      <c r="E851" s="47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 spans="1:25" x14ac:dyDescent="0.2">
      <c r="A852" s="22"/>
      <c r="B852" s="22"/>
      <c r="C852" s="22"/>
      <c r="D852" s="22"/>
      <c r="E852" s="47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 spans="1:25" x14ac:dyDescent="0.2">
      <c r="A853" s="22"/>
      <c r="B853" s="22"/>
      <c r="C853" s="22"/>
      <c r="D853" s="22"/>
      <c r="E853" s="47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 spans="1:25" x14ac:dyDescent="0.2">
      <c r="A854" s="22"/>
      <c r="B854" s="22"/>
      <c r="C854" s="22"/>
      <c r="D854" s="22"/>
      <c r="E854" s="47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 spans="1:25" x14ac:dyDescent="0.2">
      <c r="A855" s="22"/>
      <c r="B855" s="22"/>
      <c r="C855" s="22"/>
      <c r="D855" s="22"/>
      <c r="E855" s="47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 spans="1:25" x14ac:dyDescent="0.2">
      <c r="A856" s="22"/>
      <c r="B856" s="22"/>
      <c r="C856" s="22"/>
      <c r="D856" s="22"/>
      <c r="E856" s="47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 spans="1:25" x14ac:dyDescent="0.2">
      <c r="A857" s="22"/>
      <c r="B857" s="22"/>
      <c r="C857" s="22"/>
      <c r="D857" s="22"/>
      <c r="E857" s="47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 spans="1:25" x14ac:dyDescent="0.2">
      <c r="A858" s="22"/>
      <c r="B858" s="22"/>
      <c r="C858" s="22"/>
      <c r="D858" s="22"/>
      <c r="E858" s="47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 spans="1:25" x14ac:dyDescent="0.2">
      <c r="A859" s="22"/>
      <c r="B859" s="22"/>
      <c r="C859" s="22"/>
      <c r="D859" s="22"/>
      <c r="E859" s="47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 spans="1:25" x14ac:dyDescent="0.2">
      <c r="A860" s="22"/>
      <c r="B860" s="22"/>
      <c r="C860" s="22"/>
      <c r="D860" s="22"/>
      <c r="E860" s="47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 spans="1:25" x14ac:dyDescent="0.2">
      <c r="A861" s="22"/>
      <c r="B861" s="22"/>
      <c r="C861" s="22"/>
      <c r="D861" s="22"/>
      <c r="E861" s="47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 spans="1:25" x14ac:dyDescent="0.2">
      <c r="A862" s="22"/>
      <c r="B862" s="22"/>
      <c r="C862" s="22"/>
      <c r="D862" s="22"/>
      <c r="E862" s="47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 spans="1:25" x14ac:dyDescent="0.2">
      <c r="A863" s="22"/>
      <c r="B863" s="22"/>
      <c r="C863" s="22"/>
      <c r="D863" s="22"/>
      <c r="E863" s="47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 spans="1:25" x14ac:dyDescent="0.2">
      <c r="A864" s="22"/>
      <c r="B864" s="22"/>
      <c r="C864" s="22"/>
      <c r="D864" s="22"/>
      <c r="E864" s="47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 spans="1:25" x14ac:dyDescent="0.2">
      <c r="A865" s="22"/>
      <c r="B865" s="22"/>
      <c r="C865" s="22"/>
      <c r="D865" s="22"/>
      <c r="E865" s="47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 spans="1:25" x14ac:dyDescent="0.2">
      <c r="A866" s="22"/>
      <c r="B866" s="22"/>
      <c r="C866" s="22"/>
      <c r="D866" s="22"/>
      <c r="E866" s="47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 spans="1:25" x14ac:dyDescent="0.2">
      <c r="A867" s="22"/>
      <c r="B867" s="22"/>
      <c r="C867" s="22"/>
      <c r="D867" s="22"/>
      <c r="E867" s="47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 spans="1:25" x14ac:dyDescent="0.2">
      <c r="A868" s="22"/>
      <c r="B868" s="22"/>
      <c r="C868" s="22"/>
      <c r="D868" s="22"/>
      <c r="E868" s="47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 spans="1:25" x14ac:dyDescent="0.2">
      <c r="A869" s="22"/>
      <c r="B869" s="22"/>
      <c r="C869" s="22"/>
      <c r="D869" s="22"/>
      <c r="E869" s="47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 spans="1:25" x14ac:dyDescent="0.2">
      <c r="A870" s="22"/>
      <c r="B870" s="22"/>
      <c r="C870" s="22"/>
      <c r="D870" s="22"/>
      <c r="E870" s="47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 spans="1:25" x14ac:dyDescent="0.2">
      <c r="A871" s="22"/>
      <c r="B871" s="22"/>
      <c r="C871" s="22"/>
      <c r="D871" s="22"/>
      <c r="E871" s="47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 spans="1:25" x14ac:dyDescent="0.2">
      <c r="A872" s="22"/>
      <c r="B872" s="22"/>
      <c r="C872" s="22"/>
      <c r="D872" s="22"/>
      <c r="E872" s="47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 spans="1:25" x14ac:dyDescent="0.2">
      <c r="A873" s="22"/>
      <c r="B873" s="22"/>
      <c r="C873" s="22"/>
      <c r="D873" s="22"/>
      <c r="E873" s="47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 spans="1:25" x14ac:dyDescent="0.2">
      <c r="A874" s="22"/>
      <c r="B874" s="22"/>
      <c r="C874" s="22"/>
      <c r="D874" s="22"/>
      <c r="E874" s="47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 spans="1:25" x14ac:dyDescent="0.2">
      <c r="A875" s="22"/>
      <c r="B875" s="22"/>
      <c r="C875" s="22"/>
      <c r="D875" s="22"/>
      <c r="E875" s="47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 spans="1:25" x14ac:dyDescent="0.2">
      <c r="A876" s="22"/>
      <c r="B876" s="22"/>
      <c r="C876" s="22"/>
      <c r="D876" s="22"/>
      <c r="E876" s="47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 spans="1:25" x14ac:dyDescent="0.2">
      <c r="A877" s="22"/>
      <c r="B877" s="22"/>
      <c r="C877" s="22"/>
      <c r="D877" s="22"/>
      <c r="E877" s="47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 spans="1:25" x14ac:dyDescent="0.2">
      <c r="A878" s="22"/>
      <c r="B878" s="22"/>
      <c r="C878" s="22"/>
      <c r="D878" s="22"/>
      <c r="E878" s="47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 spans="1:25" x14ac:dyDescent="0.2">
      <c r="A879" s="22"/>
      <c r="B879" s="22"/>
      <c r="C879" s="22"/>
      <c r="D879" s="22"/>
      <c r="E879" s="47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 spans="1:25" x14ac:dyDescent="0.2">
      <c r="A880" s="22"/>
      <c r="B880" s="22"/>
      <c r="C880" s="22"/>
      <c r="D880" s="22"/>
      <c r="E880" s="47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 spans="1:25" x14ac:dyDescent="0.2">
      <c r="A881" s="22"/>
      <c r="B881" s="22"/>
      <c r="C881" s="22"/>
      <c r="D881" s="22"/>
      <c r="E881" s="47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 spans="1:25" x14ac:dyDescent="0.2">
      <c r="A882" s="22"/>
      <c r="B882" s="22"/>
      <c r="C882" s="22"/>
      <c r="D882" s="22"/>
      <c r="E882" s="47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 spans="1:25" x14ac:dyDescent="0.2">
      <c r="A883" s="22"/>
      <c r="B883" s="22"/>
      <c r="C883" s="22"/>
      <c r="D883" s="22"/>
      <c r="E883" s="47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 spans="1:25" x14ac:dyDescent="0.2">
      <c r="A884" s="22"/>
      <c r="B884" s="22"/>
      <c r="C884" s="22"/>
      <c r="D884" s="22"/>
      <c r="E884" s="47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 spans="1:25" x14ac:dyDescent="0.2">
      <c r="A885" s="22"/>
      <c r="B885" s="22"/>
      <c r="C885" s="22"/>
      <c r="D885" s="22"/>
      <c r="E885" s="47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 spans="1:25" x14ac:dyDescent="0.2">
      <c r="A886" s="22"/>
      <c r="B886" s="22"/>
      <c r="C886" s="22"/>
      <c r="D886" s="22"/>
      <c r="E886" s="47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 spans="1:25" x14ac:dyDescent="0.2">
      <c r="A887" s="22"/>
      <c r="B887" s="22"/>
      <c r="C887" s="22"/>
      <c r="D887" s="22"/>
      <c r="E887" s="47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 spans="1:25" x14ac:dyDescent="0.2">
      <c r="A888" s="22"/>
      <c r="B888" s="22"/>
      <c r="C888" s="22"/>
      <c r="D888" s="22"/>
      <c r="E888" s="47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 spans="1:25" x14ac:dyDescent="0.2">
      <c r="A889" s="22"/>
      <c r="B889" s="22"/>
      <c r="C889" s="22"/>
      <c r="D889" s="22"/>
      <c r="E889" s="47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 spans="1:25" x14ac:dyDescent="0.2">
      <c r="A890" s="22"/>
      <c r="B890" s="22"/>
      <c r="C890" s="22"/>
      <c r="D890" s="22"/>
      <c r="E890" s="47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 spans="1:25" x14ac:dyDescent="0.2">
      <c r="A891" s="22"/>
      <c r="B891" s="22"/>
      <c r="C891" s="22"/>
      <c r="D891" s="22"/>
      <c r="E891" s="47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 spans="1:25" x14ac:dyDescent="0.2">
      <c r="A892" s="22"/>
      <c r="B892" s="22"/>
      <c r="C892" s="22"/>
      <c r="D892" s="22"/>
      <c r="E892" s="47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 spans="1:25" x14ac:dyDescent="0.2">
      <c r="A893" s="22"/>
      <c r="B893" s="22"/>
      <c r="C893" s="22"/>
      <c r="D893" s="22"/>
      <c r="E893" s="47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 spans="1:25" x14ac:dyDescent="0.2">
      <c r="A894" s="22"/>
      <c r="B894" s="22"/>
      <c r="C894" s="22"/>
      <c r="D894" s="22"/>
      <c r="E894" s="47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 spans="1:25" x14ac:dyDescent="0.2">
      <c r="A895" s="22"/>
      <c r="B895" s="22"/>
      <c r="C895" s="22"/>
      <c r="D895" s="22"/>
      <c r="E895" s="47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 spans="1:25" x14ac:dyDescent="0.2">
      <c r="A896" s="22"/>
      <c r="B896" s="22"/>
      <c r="C896" s="22"/>
      <c r="D896" s="22"/>
      <c r="E896" s="47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 spans="1:25" x14ac:dyDescent="0.2">
      <c r="A897" s="22"/>
      <c r="B897" s="22"/>
      <c r="C897" s="22"/>
      <c r="D897" s="22"/>
      <c r="E897" s="47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 spans="1:25" x14ac:dyDescent="0.2">
      <c r="A898" s="22"/>
      <c r="B898" s="22"/>
      <c r="C898" s="22"/>
      <c r="D898" s="22"/>
      <c r="E898" s="47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 spans="1:25" x14ac:dyDescent="0.2">
      <c r="A899" s="22"/>
      <c r="B899" s="22"/>
      <c r="C899" s="22"/>
      <c r="D899" s="22"/>
      <c r="E899" s="47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 spans="1:25" x14ac:dyDescent="0.2">
      <c r="A900" s="22"/>
      <c r="B900" s="22"/>
      <c r="C900" s="22"/>
      <c r="D900" s="22"/>
      <c r="E900" s="47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 spans="1:25" x14ac:dyDescent="0.2">
      <c r="A901" s="22"/>
      <c r="B901" s="22"/>
      <c r="C901" s="22"/>
      <c r="D901" s="22"/>
      <c r="E901" s="47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 spans="1:25" x14ac:dyDescent="0.2">
      <c r="A902" s="22"/>
      <c r="B902" s="22"/>
      <c r="C902" s="22"/>
      <c r="D902" s="22"/>
      <c r="E902" s="47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 spans="1:25" x14ac:dyDescent="0.2">
      <c r="A903" s="22"/>
      <c r="B903" s="22"/>
      <c r="C903" s="22"/>
      <c r="D903" s="22"/>
      <c r="E903" s="47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 spans="1:25" x14ac:dyDescent="0.2">
      <c r="A904" s="22"/>
      <c r="B904" s="22"/>
      <c r="C904" s="22"/>
      <c r="D904" s="22"/>
      <c r="E904" s="47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 spans="1:25" x14ac:dyDescent="0.2">
      <c r="A905" s="22"/>
      <c r="B905" s="22"/>
      <c r="C905" s="22"/>
      <c r="D905" s="22"/>
      <c r="E905" s="47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 spans="1:25" x14ac:dyDescent="0.2">
      <c r="A906" s="22"/>
      <c r="B906" s="22"/>
      <c r="C906" s="22"/>
      <c r="D906" s="22"/>
      <c r="E906" s="47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 spans="1:25" x14ac:dyDescent="0.2">
      <c r="A907" s="22"/>
      <c r="B907" s="22"/>
      <c r="C907" s="22"/>
      <c r="D907" s="22"/>
      <c r="E907" s="47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 spans="1:25" x14ac:dyDescent="0.2">
      <c r="A908" s="22"/>
      <c r="B908" s="22"/>
      <c r="C908" s="22"/>
      <c r="D908" s="22"/>
      <c r="E908" s="47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 spans="1:25" x14ac:dyDescent="0.2">
      <c r="A909" s="22"/>
      <c r="B909" s="22"/>
      <c r="C909" s="22"/>
      <c r="D909" s="22"/>
      <c r="E909" s="47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 spans="1:25" x14ac:dyDescent="0.2">
      <c r="A910" s="22"/>
      <c r="B910" s="22"/>
      <c r="C910" s="22"/>
      <c r="D910" s="22"/>
      <c r="E910" s="47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 spans="1:25" x14ac:dyDescent="0.2">
      <c r="A911" s="22"/>
      <c r="B911" s="22"/>
      <c r="C911" s="22"/>
      <c r="D911" s="22"/>
      <c r="E911" s="47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 spans="1:25" x14ac:dyDescent="0.2">
      <c r="A912" s="22"/>
      <c r="B912" s="22"/>
      <c r="C912" s="22"/>
      <c r="D912" s="22"/>
      <c r="E912" s="47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 spans="1:25" x14ac:dyDescent="0.2">
      <c r="A913" s="22"/>
      <c r="B913" s="22"/>
      <c r="C913" s="22"/>
      <c r="D913" s="22"/>
      <c r="E913" s="47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 spans="1:25" x14ac:dyDescent="0.2">
      <c r="A914" s="22"/>
      <c r="B914" s="22"/>
      <c r="C914" s="22"/>
      <c r="D914" s="22"/>
      <c r="E914" s="47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 spans="1:25" x14ac:dyDescent="0.2">
      <c r="A915" s="22"/>
      <c r="B915" s="22"/>
      <c r="C915" s="22"/>
      <c r="D915" s="22"/>
      <c r="E915" s="47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  <row r="916" spans="1:25" x14ac:dyDescent="0.2">
      <c r="A916" s="22"/>
      <c r="B916" s="22"/>
      <c r="C916" s="22"/>
      <c r="D916" s="22"/>
      <c r="E916" s="47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</row>
    <row r="917" spans="1:25" x14ac:dyDescent="0.2">
      <c r="A917" s="22"/>
      <c r="B917" s="22"/>
      <c r="C917" s="22"/>
      <c r="D917" s="22"/>
      <c r="E917" s="47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</row>
    <row r="918" spans="1:25" x14ac:dyDescent="0.2">
      <c r="A918" s="22"/>
      <c r="B918" s="22"/>
      <c r="C918" s="22"/>
      <c r="D918" s="22"/>
      <c r="E918" s="47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</row>
    <row r="919" spans="1:25" x14ac:dyDescent="0.2">
      <c r="A919" s="22"/>
      <c r="B919" s="22"/>
      <c r="C919" s="22"/>
      <c r="D919" s="22"/>
      <c r="E919" s="47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</row>
    <row r="920" spans="1:25" x14ac:dyDescent="0.2">
      <c r="A920" s="22"/>
      <c r="B920" s="22"/>
      <c r="C920" s="22"/>
      <c r="D920" s="22"/>
      <c r="E920" s="47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</row>
    <row r="921" spans="1:25" x14ac:dyDescent="0.2">
      <c r="A921" s="22"/>
      <c r="B921" s="22"/>
      <c r="C921" s="22"/>
      <c r="D921" s="22"/>
      <c r="E921" s="47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</row>
    <row r="922" spans="1:25" x14ac:dyDescent="0.2">
      <c r="A922" s="22"/>
      <c r="B922" s="22"/>
      <c r="C922" s="22"/>
      <c r="D922" s="22"/>
      <c r="E922" s="47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</row>
    <row r="923" spans="1:25" x14ac:dyDescent="0.2">
      <c r="A923" s="22"/>
      <c r="B923" s="22"/>
      <c r="C923" s="22"/>
      <c r="D923" s="22"/>
      <c r="E923" s="47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</row>
    <row r="924" spans="1:25" x14ac:dyDescent="0.2">
      <c r="A924" s="22"/>
      <c r="B924" s="22"/>
      <c r="C924" s="22"/>
      <c r="D924" s="22"/>
      <c r="E924" s="47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</row>
    <row r="925" spans="1:25" x14ac:dyDescent="0.2">
      <c r="A925" s="22"/>
      <c r="B925" s="22"/>
      <c r="C925" s="22"/>
      <c r="D925" s="22"/>
      <c r="E925" s="47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</row>
    <row r="926" spans="1:25" x14ac:dyDescent="0.2">
      <c r="A926" s="22"/>
      <c r="B926" s="22"/>
      <c r="C926" s="22"/>
      <c r="D926" s="22"/>
      <c r="E926" s="47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</row>
    <row r="927" spans="1:25" x14ac:dyDescent="0.2">
      <c r="A927" s="22"/>
      <c r="B927" s="22"/>
      <c r="C927" s="22"/>
      <c r="D927" s="22"/>
      <c r="E927" s="47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</row>
    <row r="928" spans="1:25" x14ac:dyDescent="0.2">
      <c r="A928" s="22"/>
      <c r="B928" s="22"/>
      <c r="C928" s="22"/>
      <c r="D928" s="22"/>
      <c r="E928" s="47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</row>
    <row r="929" spans="1:25" x14ac:dyDescent="0.2">
      <c r="A929" s="22"/>
      <c r="B929" s="22"/>
      <c r="C929" s="22"/>
      <c r="D929" s="22"/>
      <c r="E929" s="47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</row>
    <row r="930" spans="1:25" x14ac:dyDescent="0.2">
      <c r="A930" s="22"/>
      <c r="B930" s="22"/>
      <c r="C930" s="22"/>
      <c r="D930" s="22"/>
      <c r="E930" s="47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</row>
    <row r="931" spans="1:25" x14ac:dyDescent="0.2">
      <c r="A931" s="22"/>
      <c r="B931" s="22"/>
      <c r="C931" s="22"/>
      <c r="D931" s="22"/>
      <c r="E931" s="47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</row>
    <row r="932" spans="1:25" x14ac:dyDescent="0.2">
      <c r="A932" s="22"/>
      <c r="B932" s="22"/>
      <c r="C932" s="22"/>
      <c r="D932" s="22"/>
      <c r="E932" s="47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</row>
    <row r="933" spans="1:25" x14ac:dyDescent="0.2">
      <c r="A933" s="22"/>
      <c r="B933" s="22"/>
      <c r="C933" s="22"/>
      <c r="D933" s="22"/>
      <c r="E933" s="47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</row>
    <row r="934" spans="1:25" x14ac:dyDescent="0.2">
      <c r="A934" s="22"/>
      <c r="B934" s="22"/>
      <c r="C934" s="22"/>
      <c r="D934" s="22"/>
      <c r="E934" s="47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</row>
    <row r="935" spans="1:25" x14ac:dyDescent="0.2">
      <c r="A935" s="22"/>
      <c r="B935" s="22"/>
      <c r="C935" s="22"/>
      <c r="D935" s="22"/>
      <c r="E935" s="47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</row>
    <row r="936" spans="1:25" x14ac:dyDescent="0.2">
      <c r="A936" s="22"/>
      <c r="B936" s="22"/>
      <c r="C936" s="22"/>
      <c r="D936" s="22"/>
      <c r="E936" s="47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</row>
    <row r="937" spans="1:25" x14ac:dyDescent="0.2">
      <c r="A937" s="22"/>
      <c r="B937" s="22"/>
      <c r="C937" s="22"/>
      <c r="D937" s="22"/>
      <c r="E937" s="47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</row>
    <row r="938" spans="1:25" x14ac:dyDescent="0.2">
      <c r="A938" s="22"/>
      <c r="B938" s="22"/>
      <c r="C938" s="22"/>
      <c r="D938" s="22"/>
      <c r="E938" s="47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</row>
    <row r="939" spans="1:25" x14ac:dyDescent="0.2">
      <c r="A939" s="22"/>
      <c r="B939" s="22"/>
      <c r="C939" s="22"/>
      <c r="D939" s="22"/>
      <c r="E939" s="47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</row>
    <row r="940" spans="1:25" x14ac:dyDescent="0.2">
      <c r="A940" s="22"/>
      <c r="B940" s="22"/>
      <c r="C940" s="22"/>
      <c r="D940" s="22"/>
      <c r="E940" s="47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</row>
    <row r="941" spans="1:25" x14ac:dyDescent="0.2">
      <c r="A941" s="22"/>
      <c r="B941" s="22"/>
      <c r="C941" s="22"/>
      <c r="D941" s="22"/>
      <c r="E941" s="47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</row>
    <row r="942" spans="1:25" x14ac:dyDescent="0.2">
      <c r="A942" s="22"/>
      <c r="B942" s="22"/>
      <c r="C942" s="22"/>
      <c r="D942" s="22"/>
      <c r="E942" s="47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</row>
    <row r="943" spans="1:25" x14ac:dyDescent="0.2">
      <c r="A943" s="22"/>
      <c r="B943" s="22"/>
      <c r="C943" s="22"/>
      <c r="D943" s="22"/>
      <c r="E943" s="47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</row>
    <row r="944" spans="1:25" x14ac:dyDescent="0.2">
      <c r="A944" s="22"/>
      <c r="B944" s="22"/>
      <c r="C944" s="22"/>
      <c r="D944" s="22"/>
      <c r="E944" s="47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</row>
    <row r="945" spans="1:25" x14ac:dyDescent="0.2">
      <c r="A945" s="22"/>
      <c r="B945" s="22"/>
      <c r="C945" s="22"/>
      <c r="D945" s="22"/>
      <c r="E945" s="47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</row>
    <row r="946" spans="1:25" x14ac:dyDescent="0.2">
      <c r="A946" s="22"/>
      <c r="B946" s="22"/>
      <c r="C946" s="22"/>
      <c r="D946" s="22"/>
      <c r="E946" s="47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</row>
    <row r="947" spans="1:25" x14ac:dyDescent="0.2">
      <c r="A947" s="22"/>
      <c r="B947" s="22"/>
      <c r="C947" s="22"/>
      <c r="D947" s="22"/>
      <c r="E947" s="47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</row>
    <row r="948" spans="1:25" x14ac:dyDescent="0.2">
      <c r="A948" s="22"/>
      <c r="B948" s="22"/>
      <c r="C948" s="22"/>
      <c r="D948" s="22"/>
      <c r="E948" s="47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</row>
    <row r="949" spans="1:25" x14ac:dyDescent="0.2">
      <c r="A949" s="22"/>
      <c r="B949" s="22"/>
      <c r="C949" s="22"/>
      <c r="D949" s="22"/>
      <c r="E949" s="47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</row>
    <row r="950" spans="1:25" x14ac:dyDescent="0.2">
      <c r="A950" s="22"/>
      <c r="B950" s="22"/>
      <c r="C950" s="22"/>
      <c r="D950" s="22"/>
      <c r="E950" s="47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</row>
    <row r="951" spans="1:25" x14ac:dyDescent="0.2">
      <c r="A951" s="22"/>
      <c r="B951" s="22"/>
      <c r="C951" s="22"/>
      <c r="D951" s="22"/>
      <c r="E951" s="47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</row>
    <row r="952" spans="1:25" x14ac:dyDescent="0.2">
      <c r="A952" s="22"/>
      <c r="B952" s="22"/>
      <c r="C952" s="22"/>
      <c r="D952" s="22"/>
      <c r="E952" s="47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</row>
    <row r="953" spans="1:25" x14ac:dyDescent="0.2">
      <c r="A953" s="22"/>
      <c r="B953" s="22"/>
      <c r="C953" s="22"/>
      <c r="D953" s="22"/>
      <c r="E953" s="47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</row>
    <row r="954" spans="1:25" x14ac:dyDescent="0.2">
      <c r="A954" s="22"/>
      <c r="B954" s="22"/>
      <c r="C954" s="22"/>
      <c r="D954" s="22"/>
      <c r="E954" s="47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</row>
    <row r="955" spans="1:25" x14ac:dyDescent="0.2">
      <c r="A955" s="22"/>
      <c r="B955" s="22"/>
      <c r="C955" s="22"/>
      <c r="D955" s="22"/>
      <c r="E955" s="47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</row>
    <row r="956" spans="1:25" x14ac:dyDescent="0.2">
      <c r="A956" s="22"/>
      <c r="B956" s="22"/>
      <c r="C956" s="22"/>
      <c r="D956" s="22"/>
      <c r="E956" s="47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</row>
    <row r="957" spans="1:25" x14ac:dyDescent="0.2">
      <c r="A957" s="22"/>
      <c r="B957" s="22"/>
      <c r="C957" s="22"/>
      <c r="D957" s="22"/>
      <c r="E957" s="47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</row>
    <row r="958" spans="1:25" x14ac:dyDescent="0.2">
      <c r="A958" s="22"/>
      <c r="B958" s="22"/>
      <c r="C958" s="22"/>
      <c r="D958" s="22"/>
      <c r="E958" s="47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</row>
    <row r="959" spans="1:25" x14ac:dyDescent="0.2">
      <c r="A959" s="22"/>
      <c r="B959" s="22"/>
      <c r="C959" s="22"/>
      <c r="D959" s="22"/>
      <c r="E959" s="47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</row>
    <row r="960" spans="1:25" x14ac:dyDescent="0.2">
      <c r="A960" s="22"/>
      <c r="B960" s="22"/>
      <c r="C960" s="22"/>
      <c r="D960" s="22"/>
      <c r="E960" s="47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</row>
    <row r="961" spans="1:25" x14ac:dyDescent="0.2">
      <c r="A961" s="22"/>
      <c r="B961" s="22"/>
      <c r="C961" s="22"/>
      <c r="D961" s="22"/>
      <c r="E961" s="47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</row>
    <row r="962" spans="1:25" x14ac:dyDescent="0.2">
      <c r="A962" s="22"/>
      <c r="B962" s="22"/>
      <c r="C962" s="22"/>
      <c r="D962" s="22"/>
      <c r="E962" s="47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</row>
    <row r="963" spans="1:25" x14ac:dyDescent="0.2">
      <c r="A963" s="22"/>
      <c r="B963" s="22"/>
      <c r="C963" s="22"/>
      <c r="D963" s="22"/>
      <c r="E963" s="47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</row>
    <row r="964" spans="1:25" x14ac:dyDescent="0.2">
      <c r="A964" s="22"/>
      <c r="B964" s="22"/>
      <c r="C964" s="22"/>
      <c r="D964" s="22"/>
      <c r="E964" s="47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</row>
    <row r="965" spans="1:25" x14ac:dyDescent="0.2">
      <c r="A965" s="22"/>
      <c r="B965" s="22"/>
      <c r="C965" s="22"/>
      <c r="D965" s="22"/>
      <c r="E965" s="47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</row>
    <row r="966" spans="1:25" x14ac:dyDescent="0.2">
      <c r="A966" s="22"/>
      <c r="B966" s="22"/>
      <c r="C966" s="22"/>
      <c r="D966" s="22"/>
      <c r="E966" s="47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</row>
    <row r="967" spans="1:25" x14ac:dyDescent="0.2">
      <c r="A967" s="22"/>
      <c r="B967" s="22"/>
      <c r="C967" s="22"/>
      <c r="D967" s="22"/>
      <c r="E967" s="47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</row>
    <row r="968" spans="1:25" x14ac:dyDescent="0.2">
      <c r="A968" s="22"/>
      <c r="B968" s="22"/>
      <c r="C968" s="22"/>
      <c r="D968" s="22"/>
      <c r="E968" s="47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</row>
    <row r="969" spans="1:25" x14ac:dyDescent="0.2">
      <c r="A969" s="22"/>
      <c r="B969" s="22"/>
      <c r="C969" s="22"/>
      <c r="D969" s="22"/>
      <c r="E969" s="47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</row>
    <row r="970" spans="1:25" x14ac:dyDescent="0.2">
      <c r="A970" s="22"/>
      <c r="B970" s="22"/>
      <c r="C970" s="22"/>
      <c r="D970" s="22"/>
      <c r="E970" s="47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</row>
    <row r="971" spans="1:25" x14ac:dyDescent="0.2">
      <c r="A971" s="22"/>
      <c r="B971" s="22"/>
      <c r="C971" s="22"/>
      <c r="D971" s="22"/>
      <c r="E971" s="47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</row>
    <row r="972" spans="1:25" x14ac:dyDescent="0.2">
      <c r="A972" s="22"/>
      <c r="B972" s="22"/>
      <c r="C972" s="22"/>
      <c r="D972" s="22"/>
      <c r="E972" s="47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</row>
    <row r="973" spans="1:25" x14ac:dyDescent="0.2">
      <c r="A973" s="22"/>
      <c r="B973" s="22"/>
      <c r="C973" s="22"/>
      <c r="D973" s="22"/>
      <c r="E973" s="47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</row>
    <row r="974" spans="1:25" x14ac:dyDescent="0.2">
      <c r="A974" s="22"/>
      <c r="B974" s="22"/>
      <c r="C974" s="22"/>
      <c r="D974" s="22"/>
      <c r="E974" s="47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</row>
    <row r="975" spans="1:25" x14ac:dyDescent="0.2">
      <c r="A975" s="22"/>
      <c r="B975" s="22"/>
      <c r="C975" s="22"/>
      <c r="D975" s="22"/>
      <c r="E975" s="47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</row>
    <row r="976" spans="1:25" x14ac:dyDescent="0.2">
      <c r="A976" s="22"/>
      <c r="B976" s="22"/>
      <c r="C976" s="22"/>
      <c r="D976" s="22"/>
      <c r="E976" s="47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</row>
    <row r="977" spans="1:25" x14ac:dyDescent="0.2">
      <c r="A977" s="22"/>
      <c r="B977" s="22"/>
      <c r="C977" s="22"/>
      <c r="D977" s="22"/>
      <c r="E977" s="47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</row>
    <row r="978" spans="1:25" x14ac:dyDescent="0.2">
      <c r="A978" s="22"/>
      <c r="B978" s="22"/>
      <c r="C978" s="22"/>
      <c r="D978" s="22"/>
      <c r="E978" s="47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</row>
    <row r="979" spans="1:25" x14ac:dyDescent="0.2">
      <c r="A979" s="22"/>
      <c r="B979" s="22"/>
      <c r="C979" s="22"/>
      <c r="D979" s="22"/>
      <c r="E979" s="47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</row>
    <row r="980" spans="1:25" x14ac:dyDescent="0.2">
      <c r="A980" s="22"/>
      <c r="B980" s="22"/>
      <c r="C980" s="22"/>
      <c r="D980" s="22"/>
      <c r="E980" s="47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</row>
    <row r="981" spans="1:25" x14ac:dyDescent="0.2">
      <c r="A981" s="22"/>
      <c r="B981" s="22"/>
      <c r="C981" s="22"/>
      <c r="D981" s="22"/>
      <c r="E981" s="47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</row>
    <row r="982" spans="1:25" x14ac:dyDescent="0.2">
      <c r="A982" s="22"/>
      <c r="B982" s="22"/>
      <c r="C982" s="22"/>
      <c r="D982" s="22"/>
      <c r="E982" s="47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</row>
    <row r="983" spans="1:25" x14ac:dyDescent="0.2">
      <c r="A983" s="22"/>
      <c r="B983" s="22"/>
      <c r="C983" s="22"/>
      <c r="D983" s="22"/>
      <c r="E983" s="47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</row>
    <row r="984" spans="1:25" x14ac:dyDescent="0.2">
      <c r="A984" s="22"/>
      <c r="B984" s="22"/>
      <c r="C984" s="22"/>
      <c r="D984" s="22"/>
      <c r="E984" s="47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</row>
    <row r="985" spans="1:25" x14ac:dyDescent="0.2">
      <c r="A985" s="22"/>
      <c r="B985" s="22"/>
      <c r="C985" s="22"/>
      <c r="D985" s="22"/>
      <c r="E985" s="47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</row>
    <row r="986" spans="1:25" x14ac:dyDescent="0.2">
      <c r="A986" s="22"/>
      <c r="B986" s="22"/>
      <c r="C986" s="22"/>
      <c r="D986" s="22"/>
      <c r="E986" s="47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</row>
    <row r="987" spans="1:25" x14ac:dyDescent="0.2">
      <c r="A987" s="22"/>
      <c r="B987" s="22"/>
      <c r="C987" s="22"/>
      <c r="D987" s="22"/>
      <c r="E987" s="47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</row>
    <row r="988" spans="1:25" x14ac:dyDescent="0.2">
      <c r="A988" s="22"/>
      <c r="B988" s="22"/>
      <c r="C988" s="22"/>
      <c r="D988" s="22"/>
      <c r="E988" s="47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</row>
    <row r="989" spans="1:25" x14ac:dyDescent="0.2">
      <c r="A989" s="22"/>
      <c r="B989" s="22"/>
      <c r="C989" s="22"/>
      <c r="D989" s="22"/>
      <c r="E989" s="47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</row>
    <row r="990" spans="1:25" x14ac:dyDescent="0.2">
      <c r="A990" s="22"/>
      <c r="B990" s="22"/>
      <c r="C990" s="22"/>
      <c r="D990" s="22"/>
      <c r="E990" s="47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</row>
    <row r="991" spans="1:25" x14ac:dyDescent="0.2">
      <c r="A991" s="22"/>
      <c r="B991" s="22"/>
      <c r="C991" s="22"/>
      <c r="D991" s="22"/>
      <c r="E991" s="47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</row>
    <row r="992" spans="1:25" x14ac:dyDescent="0.2">
      <c r="A992" s="22"/>
      <c r="B992" s="22"/>
      <c r="C992" s="22"/>
      <c r="D992" s="22"/>
      <c r="E992" s="47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</row>
    <row r="993" spans="1:25" x14ac:dyDescent="0.2">
      <c r="A993" s="22"/>
      <c r="B993" s="22"/>
      <c r="C993" s="22"/>
      <c r="D993" s="22"/>
      <c r="E993" s="47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</row>
    <row r="994" spans="1:25" x14ac:dyDescent="0.2">
      <c r="A994" s="22"/>
      <c r="B994" s="22"/>
      <c r="C994" s="22"/>
      <c r="D994" s="22"/>
      <c r="E994" s="47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</row>
    <row r="995" spans="1:25" x14ac:dyDescent="0.2">
      <c r="A995" s="22"/>
      <c r="B995" s="22"/>
      <c r="C995" s="22"/>
      <c r="D995" s="22"/>
      <c r="E995" s="47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</row>
  </sheetData>
  <dataConsolidate/>
  <dataValidations count="4">
    <dataValidation type="list" allowBlank="1" showInputMessage="1" showErrorMessage="1" sqref="C2:C42">
      <formula1>state</formula1>
    </dataValidation>
    <dataValidation type="list" allowBlank="1" showInputMessage="1" showErrorMessage="1" sqref="E1 E3:E42">
      <formula1>kind</formula1>
    </dataValidation>
    <dataValidation type="list" allowBlank="1" showInputMessage="1" showErrorMessage="1" sqref="F2:F42 E2">
      <formula1>walnutcultivar</formula1>
    </dataValidation>
    <dataValidation type="list" allowBlank="1" showInputMessage="1" showErrorMessage="1" sqref="B2:B42">
      <formula1>entrant</formula1>
    </dataValidation>
  </dataValidations>
  <pageMargins left="0.28999999999999998" right="0.25" top="0.75" bottom="0.5" header="0.49" footer="0.5"/>
  <pageSetup scale="72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995"/>
  <sheetViews>
    <sheetView zoomScale="70" zoomScaleNormal="100" zoomScaleSheetLayoutView="75" workbookViewId="0">
      <pane xSplit="3" ySplit="1" topLeftCell="R2" activePane="bottomRight" state="frozen"/>
      <selection pane="topRight" activeCell="E1" sqref="E1"/>
      <selection pane="bottomLeft" activeCell="A5" sqref="A5"/>
      <selection pane="bottomRight" activeCell="AI40" sqref="AI40"/>
    </sheetView>
  </sheetViews>
  <sheetFormatPr defaultRowHeight="15" x14ac:dyDescent="0.2"/>
  <cols>
    <col min="1" max="1" width="6.77734375" customWidth="1"/>
    <col min="2" max="2" width="15" customWidth="1"/>
    <col min="3" max="3" width="6.77734375" customWidth="1"/>
    <col min="4" max="4" width="9.5546875" customWidth="1"/>
    <col min="6" max="6" width="12.33203125" customWidth="1"/>
    <col min="7" max="7" width="13.21875" style="2" customWidth="1"/>
    <col min="8" max="8" width="10.21875" customWidth="1"/>
    <col min="9" max="9" width="9.6640625" style="2" customWidth="1"/>
    <col min="10" max="10" width="8.77734375" style="2" customWidth="1"/>
    <col min="11" max="11" width="14.44140625" style="2" customWidth="1"/>
    <col min="12" max="12" width="8.21875" customWidth="1"/>
    <col min="13" max="13" width="10" style="2" customWidth="1"/>
    <col min="14" max="14" width="11.109375" customWidth="1"/>
    <col min="15" max="15" width="14.33203125" customWidth="1"/>
    <col min="16" max="16" width="11" style="2" customWidth="1"/>
    <col min="17" max="17" width="8.88671875" style="2"/>
    <col min="18" max="19" width="8.6640625" customWidth="1"/>
    <col min="20" max="20" width="9.88671875" customWidth="1"/>
    <col min="21" max="21" width="12" style="2" customWidth="1"/>
    <col min="22" max="22" width="7.21875" customWidth="1"/>
    <col min="24" max="24" width="9" customWidth="1"/>
    <col min="25" max="25" width="7.77734375" style="2" customWidth="1"/>
    <col min="26" max="26" width="7.21875" style="2" customWidth="1"/>
    <col min="27" max="27" width="10.33203125" style="2" customWidth="1"/>
    <col min="28" max="28" width="10" customWidth="1"/>
    <col min="29" max="29" width="10" style="2" customWidth="1"/>
    <col min="31" max="31" width="7.21875" customWidth="1"/>
    <col min="33" max="33" width="8.88671875" style="66"/>
    <col min="36" max="36" width="28.88671875" style="66" customWidth="1"/>
  </cols>
  <sheetData>
    <row r="1" spans="1:37" ht="74.25" customHeight="1" x14ac:dyDescent="0.2">
      <c r="A1" s="6"/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6</v>
      </c>
      <c r="H1" s="6" t="s">
        <v>7</v>
      </c>
      <c r="I1" s="39" t="s">
        <v>33</v>
      </c>
      <c r="J1" s="6" t="s">
        <v>8</v>
      </c>
      <c r="K1" s="39" t="s">
        <v>34</v>
      </c>
      <c r="L1" s="6" t="s">
        <v>9</v>
      </c>
      <c r="M1" s="6" t="s">
        <v>10</v>
      </c>
      <c r="N1" s="6" t="s">
        <v>11</v>
      </c>
      <c r="O1" s="6" t="s">
        <v>5</v>
      </c>
      <c r="P1" s="6" t="s">
        <v>19</v>
      </c>
      <c r="Q1" s="6" t="s">
        <v>20</v>
      </c>
      <c r="R1" s="6" t="s">
        <v>18</v>
      </c>
      <c r="S1" s="6" t="s">
        <v>21</v>
      </c>
      <c r="T1" s="6" t="s">
        <v>22</v>
      </c>
      <c r="U1" s="39" t="s">
        <v>29</v>
      </c>
      <c r="V1" s="6" t="s">
        <v>12</v>
      </c>
      <c r="W1" s="6" t="s">
        <v>13</v>
      </c>
      <c r="X1" s="6" t="s">
        <v>23</v>
      </c>
      <c r="Y1" s="39" t="s">
        <v>32</v>
      </c>
      <c r="Z1" s="39" t="s">
        <v>30</v>
      </c>
      <c r="AA1" s="6" t="s">
        <v>24</v>
      </c>
      <c r="AB1" s="6" t="s">
        <v>14</v>
      </c>
      <c r="AC1" s="39" t="s">
        <v>31</v>
      </c>
      <c r="AD1" s="6" t="s">
        <v>15</v>
      </c>
      <c r="AE1" s="6" t="s">
        <v>16</v>
      </c>
      <c r="AF1" s="6" t="s">
        <v>17</v>
      </c>
      <c r="AG1" s="106" t="s">
        <v>40</v>
      </c>
      <c r="AH1" s="183" t="s">
        <v>59</v>
      </c>
      <c r="AI1" s="195" t="s">
        <v>45</v>
      </c>
      <c r="AJ1" s="106" t="s">
        <v>72</v>
      </c>
      <c r="AK1" s="195"/>
    </row>
    <row r="2" spans="1:37" s="2" customFormat="1" ht="12.75" customHeight="1" x14ac:dyDescent="0.2">
      <c r="A2" s="23"/>
      <c r="B2" s="44" t="s">
        <v>133</v>
      </c>
      <c r="C2" s="38" t="s">
        <v>25</v>
      </c>
      <c r="D2" s="25" t="s">
        <v>27</v>
      </c>
      <c r="E2" s="26" t="s">
        <v>28</v>
      </c>
      <c r="F2" s="27" t="s">
        <v>28</v>
      </c>
      <c r="G2" s="24">
        <v>2</v>
      </c>
      <c r="H2" s="28">
        <f t="shared" ref="H2:H3" si="0">IF(G2=0,1,IF(G2&lt;2.4,2,3))</f>
        <v>2</v>
      </c>
      <c r="I2" s="24">
        <v>1</v>
      </c>
      <c r="J2" s="24">
        <v>5</v>
      </c>
      <c r="K2" s="24">
        <v>5</v>
      </c>
      <c r="L2" s="28">
        <f t="shared" ref="L2:L3" si="1">IF(J2&lt;0.2,0,IF(J2/K2=1,1,IF(J2/K2&gt;0.77,2,3)))</f>
        <v>1</v>
      </c>
      <c r="M2" s="24">
        <v>120</v>
      </c>
      <c r="N2" s="29">
        <f t="shared" ref="N2:N3" si="2">IF(M2&lt;1,0,M2/J2)</f>
        <v>24</v>
      </c>
      <c r="O2" s="23">
        <f t="shared" ref="O2:O3" si="3">IF(N2&gt;19.9,1,IF(N2&gt;14.91,2,3))</f>
        <v>1</v>
      </c>
      <c r="P2" s="27">
        <v>35.5</v>
      </c>
      <c r="Q2" s="27">
        <v>13.1</v>
      </c>
      <c r="R2" s="30">
        <f t="shared" ref="R2:R3" si="4">Q2+P2</f>
        <v>48.6</v>
      </c>
      <c r="S2" s="31">
        <f t="shared" ref="S2:S3" si="5">IF(R2&lt;1,0,P2/R2)</f>
        <v>0.73045267489711929</v>
      </c>
      <c r="T2" s="32">
        <f t="shared" ref="T2:T3" si="6">IF(S2&gt;0.891,1,IF(S2&gt;0.591,2,3))</f>
        <v>2</v>
      </c>
      <c r="U2" s="24">
        <v>2</v>
      </c>
      <c r="V2" s="32">
        <f t="shared" ref="V2:V3" si="7">IF(U2&lt;1,3,IF(U2/(J2*4)&gt;0.949,1,IF(U2/(J2*4)&gt;0.599,2,3)))</f>
        <v>3</v>
      </c>
      <c r="W2" s="30">
        <f t="shared" ref="W2:W3" si="8">IF(J2&lt;2,0,R2/J2)</f>
        <v>9.7200000000000006</v>
      </c>
      <c r="X2" s="32">
        <f t="shared" ref="X2:X3" si="9">IF(W2&gt;4.9,1,IF(W2&gt;3.9,2,3))</f>
        <v>1</v>
      </c>
      <c r="Y2" s="27">
        <v>1</v>
      </c>
      <c r="Z2" s="8">
        <v>1</v>
      </c>
      <c r="AA2" s="7">
        <v>15</v>
      </c>
      <c r="AB2" s="1">
        <f t="shared" ref="AB2:AB3" si="10">IF(J2&lt;2,0,IF(AA2/(J2*4)&gt;0.949,1,IF(AA2/(J2*4)&gt;0.749,2,3)))</f>
        <v>2</v>
      </c>
      <c r="AC2" s="8">
        <v>3</v>
      </c>
      <c r="AD2" s="4">
        <f t="shared" ref="AD2:AD3" si="11">IF(M2&lt;1,0,R2/M2)</f>
        <v>0.40500000000000003</v>
      </c>
      <c r="AE2" s="1">
        <f t="shared" ref="AE2:AE3" si="12">IF(AC2&lt;1,0,AC2+AB2+Z2+Y2+X2+V2+T2+O2+L2+I2+H2)</f>
        <v>18</v>
      </c>
      <c r="AF2" s="3">
        <f t="shared" ref="AF2:AF3" si="13">IF(AE2&lt;1,0,AD2/AE2*10000)</f>
        <v>225.00000000000003</v>
      </c>
      <c r="AG2" s="64">
        <v>64.3</v>
      </c>
      <c r="AH2" s="2">
        <f>P2+Q2+AG2</f>
        <v>112.9</v>
      </c>
      <c r="AI2" s="2">
        <f>M2</f>
        <v>120</v>
      </c>
      <c r="AJ2" s="64"/>
    </row>
    <row r="3" spans="1:37" s="2" customFormat="1" x14ac:dyDescent="0.2">
      <c r="A3" s="23"/>
      <c r="B3" s="228"/>
      <c r="C3" s="38" t="s">
        <v>25</v>
      </c>
      <c r="D3" s="33"/>
      <c r="E3" s="26"/>
      <c r="F3" s="24"/>
      <c r="G3" s="24">
        <v>0</v>
      </c>
      <c r="H3" s="28">
        <f t="shared" si="0"/>
        <v>1</v>
      </c>
      <c r="I3" s="24">
        <v>1</v>
      </c>
      <c r="J3" s="24">
        <v>5</v>
      </c>
      <c r="K3" s="24">
        <v>5</v>
      </c>
      <c r="L3" s="28">
        <f t="shared" si="1"/>
        <v>1</v>
      </c>
      <c r="M3" s="24">
        <v>119.5</v>
      </c>
      <c r="N3" s="29">
        <f t="shared" si="2"/>
        <v>23.9</v>
      </c>
      <c r="O3" s="23">
        <f t="shared" si="3"/>
        <v>1</v>
      </c>
      <c r="P3" s="24">
        <v>35</v>
      </c>
      <c r="Q3" s="24">
        <v>13</v>
      </c>
      <c r="R3" s="30">
        <f t="shared" si="4"/>
        <v>48</v>
      </c>
      <c r="S3" s="31">
        <f t="shared" si="5"/>
        <v>0.72916666666666663</v>
      </c>
      <c r="T3" s="32">
        <f t="shared" si="6"/>
        <v>2</v>
      </c>
      <c r="U3" s="24">
        <v>2</v>
      </c>
      <c r="V3" s="32">
        <f t="shared" si="7"/>
        <v>3</v>
      </c>
      <c r="W3" s="30">
        <f t="shared" si="8"/>
        <v>9.6</v>
      </c>
      <c r="X3" s="32">
        <f t="shared" si="9"/>
        <v>1</v>
      </c>
      <c r="Y3" s="24">
        <v>1</v>
      </c>
      <c r="Z3" s="7">
        <v>2</v>
      </c>
      <c r="AA3" s="7">
        <v>16</v>
      </c>
      <c r="AB3" s="1">
        <f t="shared" si="10"/>
        <v>2</v>
      </c>
      <c r="AC3" s="7">
        <v>1</v>
      </c>
      <c r="AD3" s="4">
        <f t="shared" si="11"/>
        <v>0.40167364016736401</v>
      </c>
      <c r="AE3" s="1">
        <f t="shared" si="12"/>
        <v>16</v>
      </c>
      <c r="AF3" s="3">
        <f t="shared" si="13"/>
        <v>251.04602510460251</v>
      </c>
      <c r="AG3" s="64">
        <v>60.6</v>
      </c>
      <c r="AH3" s="2">
        <f t="shared" ref="AH3" si="14">P3+Q3+AG3</f>
        <v>108.6</v>
      </c>
      <c r="AI3" s="2">
        <f t="shared" ref="AI3" si="15">M3</f>
        <v>119.5</v>
      </c>
      <c r="AJ3" s="64"/>
    </row>
    <row r="4" spans="1:37" s="216" customFormat="1" x14ac:dyDescent="0.2">
      <c r="A4" s="229"/>
      <c r="B4" s="225"/>
      <c r="C4" s="230"/>
      <c r="D4" s="254"/>
      <c r="E4" s="236"/>
      <c r="F4" s="233"/>
      <c r="G4" s="233"/>
      <c r="H4" s="234"/>
      <c r="I4" s="233"/>
      <c r="J4" s="233"/>
      <c r="K4" s="233"/>
      <c r="L4" s="234"/>
      <c r="M4" s="233"/>
      <c r="N4" s="235"/>
      <c r="O4" s="229"/>
      <c r="P4" s="233"/>
      <c r="Q4" s="233"/>
      <c r="R4" s="237"/>
      <c r="S4" s="238"/>
      <c r="T4" s="239"/>
      <c r="U4" s="233"/>
      <c r="V4" s="239"/>
      <c r="W4" s="237"/>
      <c r="X4" s="239"/>
      <c r="Y4" s="233"/>
      <c r="Z4" s="233"/>
      <c r="AA4" s="233"/>
      <c r="AB4" s="239"/>
      <c r="AC4" s="233"/>
      <c r="AD4" s="240"/>
      <c r="AE4" s="239"/>
      <c r="AF4" s="237"/>
      <c r="AG4" s="252"/>
      <c r="AJ4" s="252"/>
    </row>
    <row r="5" spans="1:37" s="216" customFormat="1" x14ac:dyDescent="0.2">
      <c r="A5" s="229"/>
      <c r="C5" s="230"/>
      <c r="D5" s="256"/>
      <c r="E5" s="236"/>
      <c r="F5" s="233"/>
      <c r="G5" s="233"/>
      <c r="H5" s="234"/>
      <c r="I5" s="233"/>
      <c r="J5" s="233"/>
      <c r="K5" s="233"/>
      <c r="L5" s="234"/>
      <c r="M5" s="233"/>
      <c r="N5" s="235"/>
      <c r="O5" s="229"/>
      <c r="P5" s="236"/>
      <c r="Q5" s="236"/>
      <c r="R5" s="237"/>
      <c r="S5" s="238"/>
      <c r="T5" s="239"/>
      <c r="U5" s="233"/>
      <c r="V5" s="239"/>
      <c r="W5" s="237"/>
      <c r="X5" s="239"/>
      <c r="Y5" s="236"/>
      <c r="Z5" s="236"/>
      <c r="AA5" s="233"/>
      <c r="AB5" s="239"/>
      <c r="AC5" s="236"/>
      <c r="AD5" s="240"/>
      <c r="AE5" s="239"/>
      <c r="AF5" s="237"/>
      <c r="AG5" s="252"/>
      <c r="AJ5" s="252"/>
    </row>
    <row r="6" spans="1:37" s="216" customFormat="1" x14ac:dyDescent="0.2">
      <c r="A6" s="229"/>
      <c r="B6" s="225"/>
      <c r="C6" s="230"/>
      <c r="D6" s="254"/>
      <c r="E6" s="232"/>
      <c r="F6" s="233"/>
      <c r="G6" s="233"/>
      <c r="H6" s="234"/>
      <c r="I6" s="233"/>
      <c r="J6" s="233"/>
      <c r="K6" s="233"/>
      <c r="L6" s="234"/>
      <c r="M6" s="233"/>
      <c r="N6" s="235"/>
      <c r="O6" s="229"/>
      <c r="P6" s="236"/>
      <c r="Q6" s="233"/>
      <c r="R6" s="237"/>
      <c r="S6" s="238"/>
      <c r="T6" s="239"/>
      <c r="U6" s="233"/>
      <c r="V6" s="239"/>
      <c r="W6" s="237"/>
      <c r="X6" s="239"/>
      <c r="Y6" s="233"/>
      <c r="Z6" s="233"/>
      <c r="AA6" s="233"/>
      <c r="AB6" s="239"/>
      <c r="AC6" s="233"/>
      <c r="AD6" s="240"/>
      <c r="AE6" s="239"/>
      <c r="AF6" s="237"/>
      <c r="AG6" s="252"/>
      <c r="AJ6" s="252"/>
    </row>
    <row r="7" spans="1:37" s="216" customFormat="1" x14ac:dyDescent="0.2">
      <c r="A7" s="229"/>
      <c r="C7" s="230"/>
      <c r="D7" s="254"/>
      <c r="E7" s="232"/>
      <c r="F7" s="233"/>
      <c r="G7" s="233"/>
      <c r="H7" s="234"/>
      <c r="I7" s="233"/>
      <c r="J7" s="233"/>
      <c r="K7" s="233"/>
      <c r="L7" s="234"/>
      <c r="M7" s="233"/>
      <c r="N7" s="235"/>
      <c r="O7" s="229"/>
      <c r="P7" s="233"/>
      <c r="Q7" s="233"/>
      <c r="R7" s="237"/>
      <c r="S7" s="238"/>
      <c r="T7" s="239"/>
      <c r="U7" s="233"/>
      <c r="V7" s="239"/>
      <c r="W7" s="237"/>
      <c r="X7" s="239"/>
      <c r="Y7" s="233"/>
      <c r="Z7" s="233"/>
      <c r="AA7" s="233"/>
      <c r="AB7" s="239"/>
      <c r="AC7" s="233"/>
      <c r="AD7" s="240"/>
      <c r="AE7" s="239"/>
      <c r="AF7" s="237"/>
      <c r="AG7" s="252"/>
      <c r="AJ7" s="252"/>
    </row>
    <row r="8" spans="1:37" s="216" customFormat="1" x14ac:dyDescent="0.2">
      <c r="A8" s="229"/>
      <c r="B8" s="225"/>
      <c r="C8" s="230"/>
      <c r="D8" s="254"/>
      <c r="E8" s="232"/>
      <c r="F8" s="233"/>
      <c r="G8" s="233"/>
      <c r="H8" s="234"/>
      <c r="I8" s="233"/>
      <c r="J8" s="233"/>
      <c r="K8" s="233"/>
      <c r="L8" s="234"/>
      <c r="M8" s="233"/>
      <c r="N8" s="235"/>
      <c r="O8" s="229"/>
      <c r="P8" s="233"/>
      <c r="Q8" s="236"/>
      <c r="R8" s="237"/>
      <c r="S8" s="238"/>
      <c r="T8" s="239"/>
      <c r="U8" s="233"/>
      <c r="V8" s="239"/>
      <c r="W8" s="237"/>
      <c r="X8" s="239"/>
      <c r="Y8" s="233"/>
      <c r="Z8" s="233"/>
      <c r="AA8" s="233"/>
      <c r="AB8" s="239"/>
      <c r="AC8" s="233"/>
      <c r="AD8" s="240"/>
      <c r="AE8" s="239"/>
      <c r="AF8" s="237"/>
      <c r="AG8" s="252"/>
      <c r="AJ8" s="252"/>
    </row>
    <row r="9" spans="1:37" s="216" customFormat="1" x14ac:dyDescent="0.2">
      <c r="A9" s="229"/>
      <c r="C9" s="230"/>
      <c r="D9" s="254"/>
      <c r="E9" s="232"/>
      <c r="F9" s="233"/>
      <c r="G9" s="233"/>
      <c r="H9" s="234"/>
      <c r="I9" s="233"/>
      <c r="J9" s="233"/>
      <c r="K9" s="233"/>
      <c r="L9" s="234"/>
      <c r="M9" s="233"/>
      <c r="N9" s="235"/>
      <c r="O9" s="229"/>
      <c r="P9" s="236"/>
      <c r="Q9" s="233"/>
      <c r="R9" s="237"/>
      <c r="S9" s="238"/>
      <c r="T9" s="239"/>
      <c r="U9" s="233"/>
      <c r="V9" s="239"/>
      <c r="W9" s="237"/>
      <c r="X9" s="239"/>
      <c r="Y9" s="233"/>
      <c r="Z9" s="233"/>
      <c r="AA9" s="233"/>
      <c r="AB9" s="239"/>
      <c r="AC9" s="233"/>
      <c r="AD9" s="240"/>
      <c r="AE9" s="239"/>
      <c r="AF9" s="237"/>
      <c r="AG9" s="252"/>
      <c r="AJ9" s="252"/>
    </row>
    <row r="10" spans="1:37" s="216" customFormat="1" x14ac:dyDescent="0.2">
      <c r="A10" s="229"/>
      <c r="C10" s="230"/>
      <c r="D10" s="254"/>
      <c r="E10" s="232"/>
      <c r="F10" s="233"/>
      <c r="G10" s="233"/>
      <c r="H10" s="234"/>
      <c r="I10" s="233"/>
      <c r="J10" s="233"/>
      <c r="K10" s="233"/>
      <c r="L10" s="234"/>
      <c r="M10" s="233"/>
      <c r="N10" s="235"/>
      <c r="O10" s="229"/>
      <c r="P10" s="236"/>
      <c r="Q10" s="233"/>
      <c r="R10" s="237"/>
      <c r="S10" s="238"/>
      <c r="T10" s="239"/>
      <c r="U10" s="233"/>
      <c r="V10" s="239"/>
      <c r="W10" s="237"/>
      <c r="X10" s="239"/>
      <c r="Y10" s="233"/>
      <c r="Z10" s="233"/>
      <c r="AA10" s="233"/>
      <c r="AB10" s="239"/>
      <c r="AC10" s="233"/>
      <c r="AD10" s="240"/>
      <c r="AE10" s="239"/>
      <c r="AF10" s="237"/>
      <c r="AG10" s="252"/>
      <c r="AJ10" s="252"/>
    </row>
    <row r="11" spans="1:37" s="216" customFormat="1" x14ac:dyDescent="0.2">
      <c r="A11" s="229"/>
      <c r="C11" s="230"/>
      <c r="D11" s="254"/>
      <c r="E11" s="232"/>
      <c r="F11" s="233"/>
      <c r="G11" s="233"/>
      <c r="H11" s="234"/>
      <c r="I11" s="233"/>
      <c r="J11" s="233"/>
      <c r="K11" s="233"/>
      <c r="L11" s="234"/>
      <c r="M11" s="233"/>
      <c r="N11" s="235"/>
      <c r="O11" s="229"/>
      <c r="P11" s="233"/>
      <c r="Q11" s="236"/>
      <c r="R11" s="237"/>
      <c r="S11" s="238"/>
      <c r="T11" s="239"/>
      <c r="U11" s="233"/>
      <c r="V11" s="239"/>
      <c r="W11" s="237"/>
      <c r="X11" s="239"/>
      <c r="Y11" s="233"/>
      <c r="Z11" s="233"/>
      <c r="AA11" s="233"/>
      <c r="AB11" s="239"/>
      <c r="AC11" s="233"/>
      <c r="AD11" s="240"/>
      <c r="AE11" s="239"/>
      <c r="AF11" s="237"/>
      <c r="AG11" s="252"/>
      <c r="AJ11" s="252"/>
    </row>
    <row r="12" spans="1:37" s="216" customFormat="1" x14ac:dyDescent="0.2">
      <c r="A12" s="229"/>
      <c r="C12" s="230"/>
      <c r="D12" s="254"/>
      <c r="E12" s="232"/>
      <c r="F12" s="233"/>
      <c r="G12" s="233"/>
      <c r="H12" s="234"/>
      <c r="I12" s="233"/>
      <c r="J12" s="233"/>
      <c r="K12" s="233"/>
      <c r="L12" s="234"/>
      <c r="M12" s="233"/>
      <c r="N12" s="235"/>
      <c r="O12" s="229"/>
      <c r="P12" s="233"/>
      <c r="Q12" s="233"/>
      <c r="R12" s="237"/>
      <c r="S12" s="238"/>
      <c r="T12" s="239"/>
      <c r="U12" s="233"/>
      <c r="V12" s="239"/>
      <c r="W12" s="237"/>
      <c r="X12" s="239"/>
      <c r="Y12" s="233"/>
      <c r="Z12" s="233"/>
      <c r="AA12" s="233"/>
      <c r="AB12" s="239"/>
      <c r="AC12" s="233"/>
      <c r="AD12" s="240"/>
      <c r="AE12" s="239"/>
      <c r="AF12" s="237"/>
      <c r="AG12" s="252"/>
      <c r="AJ12" s="252"/>
    </row>
    <row r="13" spans="1:37" s="216" customFormat="1" x14ac:dyDescent="0.2">
      <c r="A13" s="229"/>
      <c r="C13" s="230"/>
      <c r="D13" s="254"/>
      <c r="E13" s="232"/>
      <c r="F13" s="233"/>
      <c r="G13" s="233"/>
      <c r="H13" s="234"/>
      <c r="I13" s="233"/>
      <c r="J13" s="233"/>
      <c r="K13" s="233"/>
      <c r="L13" s="234"/>
      <c r="M13" s="233"/>
      <c r="N13" s="235"/>
      <c r="O13" s="229"/>
      <c r="P13" s="236"/>
      <c r="Q13" s="233"/>
      <c r="R13" s="237"/>
      <c r="S13" s="238"/>
      <c r="T13" s="239"/>
      <c r="U13" s="233"/>
      <c r="V13" s="239"/>
      <c r="W13" s="237"/>
      <c r="X13" s="239"/>
      <c r="Y13" s="233"/>
      <c r="Z13" s="233"/>
      <c r="AA13" s="233"/>
      <c r="AB13" s="239"/>
      <c r="AC13" s="233"/>
      <c r="AD13" s="240"/>
      <c r="AE13" s="239"/>
      <c r="AF13" s="237"/>
      <c r="AG13" s="252"/>
      <c r="AJ13" s="252"/>
    </row>
    <row r="14" spans="1:37" s="216" customFormat="1" x14ac:dyDescent="0.2">
      <c r="A14" s="229"/>
      <c r="C14" s="230"/>
      <c r="D14" s="256"/>
      <c r="E14" s="232"/>
      <c r="F14" s="233"/>
      <c r="G14" s="233"/>
      <c r="H14" s="234"/>
      <c r="I14" s="233"/>
      <c r="J14" s="233"/>
      <c r="K14" s="233"/>
      <c r="L14" s="234"/>
      <c r="M14" s="233"/>
      <c r="N14" s="235"/>
      <c r="O14" s="229"/>
      <c r="P14" s="236"/>
      <c r="Q14" s="236"/>
      <c r="R14" s="237"/>
      <c r="S14" s="238"/>
      <c r="T14" s="239"/>
      <c r="U14" s="233"/>
      <c r="V14" s="239"/>
      <c r="W14" s="237"/>
      <c r="X14" s="239"/>
      <c r="Y14" s="236"/>
      <c r="Z14" s="236"/>
      <c r="AA14" s="233"/>
      <c r="AB14" s="239"/>
      <c r="AC14" s="236"/>
      <c r="AD14" s="240"/>
      <c r="AE14" s="239"/>
      <c r="AF14" s="237"/>
      <c r="AG14" s="252"/>
      <c r="AJ14" s="252"/>
    </row>
    <row r="15" spans="1:37" s="216" customFormat="1" x14ac:dyDescent="0.2">
      <c r="A15" s="229"/>
      <c r="C15" s="230"/>
      <c r="D15" s="254"/>
      <c r="E15" s="232"/>
      <c r="F15" s="233"/>
      <c r="G15" s="233"/>
      <c r="H15" s="234"/>
      <c r="I15" s="233"/>
      <c r="J15" s="233"/>
      <c r="K15" s="233"/>
      <c r="L15" s="234"/>
      <c r="M15" s="233"/>
      <c r="N15" s="235"/>
      <c r="O15" s="229"/>
      <c r="P15" s="233"/>
      <c r="Q15" s="233"/>
      <c r="R15" s="237"/>
      <c r="S15" s="238"/>
      <c r="T15" s="239"/>
      <c r="U15" s="233"/>
      <c r="V15" s="239"/>
      <c r="W15" s="237"/>
      <c r="X15" s="239"/>
      <c r="Y15" s="233"/>
      <c r="Z15" s="233"/>
      <c r="AA15" s="233"/>
      <c r="AB15" s="239"/>
      <c r="AC15" s="233"/>
      <c r="AD15" s="240"/>
      <c r="AE15" s="239"/>
      <c r="AF15" s="237"/>
      <c r="AG15" s="252"/>
      <c r="AJ15" s="252"/>
    </row>
    <row r="16" spans="1:37" s="216" customFormat="1" x14ac:dyDescent="0.2">
      <c r="A16" s="229"/>
      <c r="C16" s="230"/>
      <c r="D16" s="256"/>
      <c r="E16" s="236"/>
      <c r="F16" s="233"/>
      <c r="G16" s="233"/>
      <c r="H16" s="234"/>
      <c r="I16" s="233"/>
      <c r="J16" s="233"/>
      <c r="K16" s="233"/>
      <c r="L16" s="234"/>
      <c r="M16" s="233"/>
      <c r="N16" s="235"/>
      <c r="O16" s="229"/>
      <c r="P16" s="233"/>
      <c r="Q16" s="233"/>
      <c r="R16" s="237"/>
      <c r="S16" s="238"/>
      <c r="T16" s="239"/>
      <c r="U16" s="233"/>
      <c r="V16" s="239"/>
      <c r="W16" s="237"/>
      <c r="X16" s="239"/>
      <c r="Y16" s="236"/>
      <c r="Z16" s="236"/>
      <c r="AA16" s="233"/>
      <c r="AB16" s="239"/>
      <c r="AC16" s="236"/>
      <c r="AD16" s="240"/>
      <c r="AE16" s="239"/>
      <c r="AF16" s="237"/>
      <c r="AG16" s="252"/>
      <c r="AJ16" s="252"/>
    </row>
    <row r="17" spans="1:36" s="216" customFormat="1" x14ac:dyDescent="0.2">
      <c r="A17" s="229"/>
      <c r="C17" s="230"/>
      <c r="D17" s="254"/>
      <c r="E17" s="232"/>
      <c r="F17" s="233"/>
      <c r="G17" s="233"/>
      <c r="H17" s="234"/>
      <c r="I17" s="233"/>
      <c r="J17" s="233"/>
      <c r="K17" s="233"/>
      <c r="L17" s="234"/>
      <c r="M17" s="233"/>
      <c r="N17" s="235"/>
      <c r="O17" s="229"/>
      <c r="P17" s="236"/>
      <c r="Q17" s="236"/>
      <c r="R17" s="237"/>
      <c r="S17" s="238"/>
      <c r="T17" s="239"/>
      <c r="U17" s="233"/>
      <c r="V17" s="239"/>
      <c r="W17" s="237"/>
      <c r="X17" s="239"/>
      <c r="Y17" s="233"/>
      <c r="Z17" s="233"/>
      <c r="AA17" s="233"/>
      <c r="AB17" s="239"/>
      <c r="AC17" s="233"/>
      <c r="AD17" s="240"/>
      <c r="AE17" s="239"/>
      <c r="AF17" s="237"/>
      <c r="AG17" s="252"/>
      <c r="AJ17" s="252"/>
    </row>
    <row r="18" spans="1:36" s="216" customFormat="1" x14ac:dyDescent="0.2">
      <c r="A18" s="229"/>
      <c r="C18" s="230"/>
      <c r="D18" s="254"/>
      <c r="E18" s="232"/>
      <c r="F18" s="233"/>
      <c r="G18" s="233"/>
      <c r="H18" s="234"/>
      <c r="I18" s="233"/>
      <c r="J18" s="233"/>
      <c r="K18" s="233"/>
      <c r="L18" s="234"/>
      <c r="M18" s="233"/>
      <c r="N18" s="235"/>
      <c r="O18" s="229"/>
      <c r="P18" s="236"/>
      <c r="Q18" s="233"/>
      <c r="R18" s="237"/>
      <c r="S18" s="238"/>
      <c r="T18" s="239"/>
      <c r="U18" s="233"/>
      <c r="V18" s="239"/>
      <c r="W18" s="237"/>
      <c r="X18" s="239"/>
      <c r="Y18" s="233"/>
      <c r="Z18" s="233"/>
      <c r="AA18" s="233"/>
      <c r="AB18" s="239"/>
      <c r="AC18" s="233"/>
      <c r="AD18" s="240"/>
      <c r="AE18" s="239"/>
      <c r="AF18" s="237"/>
      <c r="AG18" s="252"/>
      <c r="AJ18" s="252"/>
    </row>
    <row r="19" spans="1:36" s="216" customFormat="1" x14ac:dyDescent="0.2">
      <c r="A19" s="229"/>
      <c r="B19" s="225"/>
      <c r="C19" s="230"/>
      <c r="D19" s="257"/>
      <c r="E19" s="232"/>
      <c r="F19" s="236"/>
      <c r="G19" s="233"/>
      <c r="H19" s="234"/>
      <c r="I19" s="233"/>
      <c r="J19" s="233"/>
      <c r="K19" s="233"/>
      <c r="L19" s="234"/>
      <c r="M19" s="233"/>
      <c r="N19" s="235"/>
      <c r="O19" s="229"/>
      <c r="P19" s="233"/>
      <c r="Q19" s="233"/>
      <c r="R19" s="237"/>
      <c r="S19" s="238"/>
      <c r="T19" s="239"/>
      <c r="U19" s="233"/>
      <c r="V19" s="239"/>
      <c r="W19" s="237"/>
      <c r="X19" s="239"/>
      <c r="Y19" s="236"/>
      <c r="Z19" s="236"/>
      <c r="AA19" s="233"/>
      <c r="AB19" s="239"/>
      <c r="AC19" s="236"/>
      <c r="AD19" s="240"/>
      <c r="AE19" s="239"/>
      <c r="AF19" s="237"/>
      <c r="AG19" s="252"/>
      <c r="AJ19" s="252"/>
    </row>
    <row r="20" spans="1:36" s="216" customFormat="1" x14ac:dyDescent="0.2">
      <c r="A20" s="229"/>
      <c r="C20" s="230"/>
      <c r="D20" s="256"/>
      <c r="E20" s="236"/>
      <c r="F20" s="233"/>
      <c r="G20" s="233"/>
      <c r="H20" s="234"/>
      <c r="I20" s="233"/>
      <c r="J20" s="233"/>
      <c r="K20" s="233"/>
      <c r="L20" s="234"/>
      <c r="M20" s="233"/>
      <c r="N20" s="235"/>
      <c r="O20" s="229"/>
      <c r="P20" s="233"/>
      <c r="Q20" s="236"/>
      <c r="R20" s="237"/>
      <c r="S20" s="238"/>
      <c r="T20" s="239"/>
      <c r="U20" s="233"/>
      <c r="V20" s="239"/>
      <c r="W20" s="237"/>
      <c r="X20" s="239"/>
      <c r="Y20" s="236"/>
      <c r="Z20" s="236"/>
      <c r="AA20" s="233"/>
      <c r="AB20" s="239"/>
      <c r="AC20" s="236"/>
      <c r="AD20" s="240"/>
      <c r="AE20" s="239"/>
      <c r="AF20" s="237"/>
      <c r="AG20" s="252"/>
      <c r="AJ20" s="252"/>
    </row>
    <row r="21" spans="1:36" s="216" customFormat="1" x14ac:dyDescent="0.2">
      <c r="A21" s="229"/>
      <c r="B21" s="225"/>
      <c r="C21" s="230"/>
      <c r="D21" s="256"/>
      <c r="E21" s="232"/>
      <c r="F21" s="236"/>
      <c r="G21" s="233"/>
      <c r="H21" s="234"/>
      <c r="I21" s="233"/>
      <c r="J21" s="233"/>
      <c r="K21" s="233"/>
      <c r="L21" s="234"/>
      <c r="M21" s="233"/>
      <c r="N21" s="235"/>
      <c r="O21" s="229"/>
      <c r="P21" s="236"/>
      <c r="Q21" s="233"/>
      <c r="R21" s="237"/>
      <c r="S21" s="238"/>
      <c r="T21" s="239"/>
      <c r="U21" s="233"/>
      <c r="V21" s="239"/>
      <c r="W21" s="237"/>
      <c r="X21" s="239"/>
      <c r="Y21" s="236"/>
      <c r="Z21" s="236"/>
      <c r="AA21" s="233"/>
      <c r="AB21" s="239"/>
      <c r="AC21" s="236"/>
      <c r="AD21" s="240"/>
      <c r="AE21" s="239"/>
      <c r="AF21" s="237"/>
      <c r="AG21" s="252"/>
      <c r="AJ21" s="252"/>
    </row>
    <row r="22" spans="1:36" s="216" customFormat="1" x14ac:dyDescent="0.2">
      <c r="A22" s="229"/>
      <c r="C22" s="230"/>
      <c r="D22" s="254"/>
      <c r="E22" s="232"/>
      <c r="F22" s="233"/>
      <c r="G22" s="233"/>
      <c r="H22" s="234"/>
      <c r="I22" s="233"/>
      <c r="J22" s="233"/>
      <c r="K22" s="233"/>
      <c r="L22" s="234"/>
      <c r="M22" s="233"/>
      <c r="N22" s="235"/>
      <c r="O22" s="229"/>
      <c r="P22" s="236"/>
      <c r="Q22" s="233"/>
      <c r="R22" s="237"/>
      <c r="S22" s="238"/>
      <c r="T22" s="239"/>
      <c r="U22" s="233"/>
      <c r="V22" s="239"/>
      <c r="W22" s="237"/>
      <c r="X22" s="239"/>
      <c r="Y22" s="233"/>
      <c r="Z22" s="233"/>
      <c r="AA22" s="233"/>
      <c r="AB22" s="239"/>
      <c r="AC22" s="233"/>
      <c r="AD22" s="240"/>
      <c r="AE22" s="239"/>
      <c r="AF22" s="237"/>
      <c r="AG22" s="252"/>
      <c r="AJ22" s="252"/>
    </row>
    <row r="23" spans="1:36" s="216" customFormat="1" x14ac:dyDescent="0.2">
      <c r="A23" s="229"/>
      <c r="B23" s="225"/>
      <c r="C23" s="230"/>
      <c r="D23" s="254"/>
      <c r="E23" s="232"/>
      <c r="F23" s="233"/>
      <c r="G23" s="233"/>
      <c r="H23" s="234"/>
      <c r="I23" s="233"/>
      <c r="J23" s="233"/>
      <c r="K23" s="233"/>
      <c r="L23" s="234"/>
      <c r="M23" s="233"/>
      <c r="N23" s="235"/>
      <c r="O23" s="229"/>
      <c r="P23" s="233"/>
      <c r="Q23" s="236"/>
      <c r="R23" s="237"/>
      <c r="S23" s="238"/>
      <c r="T23" s="239"/>
      <c r="U23" s="233"/>
      <c r="V23" s="239"/>
      <c r="W23" s="237"/>
      <c r="X23" s="239"/>
      <c r="Y23" s="233"/>
      <c r="Z23" s="233"/>
      <c r="AA23" s="233"/>
      <c r="AB23" s="239"/>
      <c r="AC23" s="233"/>
      <c r="AD23" s="240"/>
      <c r="AE23" s="239"/>
      <c r="AF23" s="237"/>
      <c r="AG23" s="252"/>
      <c r="AJ23" s="252"/>
    </row>
    <row r="24" spans="1:36" s="216" customFormat="1" x14ac:dyDescent="0.2">
      <c r="A24" s="229"/>
      <c r="C24" s="230"/>
      <c r="D24" s="257"/>
      <c r="E24" s="232"/>
      <c r="F24" s="233"/>
      <c r="G24" s="233"/>
      <c r="H24" s="234"/>
      <c r="I24" s="233"/>
      <c r="J24" s="233"/>
      <c r="K24" s="233"/>
      <c r="L24" s="234"/>
      <c r="M24" s="233"/>
      <c r="N24" s="235"/>
      <c r="O24" s="229"/>
      <c r="P24" s="233"/>
      <c r="Q24" s="233"/>
      <c r="R24" s="237"/>
      <c r="S24" s="238"/>
      <c r="T24" s="239"/>
      <c r="U24" s="233"/>
      <c r="V24" s="239"/>
      <c r="W24" s="237"/>
      <c r="X24" s="239"/>
      <c r="Y24" s="236"/>
      <c r="Z24" s="236"/>
      <c r="AA24" s="233"/>
      <c r="AB24" s="239"/>
      <c r="AC24" s="236"/>
      <c r="AD24" s="240"/>
      <c r="AE24" s="239"/>
      <c r="AF24" s="237"/>
      <c r="AG24" s="252"/>
      <c r="AJ24" s="252"/>
    </row>
    <row r="25" spans="1:36" s="216" customFormat="1" x14ac:dyDescent="0.2">
      <c r="A25" s="229"/>
      <c r="C25" s="230"/>
      <c r="D25" s="254"/>
      <c r="E25" s="232"/>
      <c r="F25" s="233"/>
      <c r="G25" s="233"/>
      <c r="H25" s="234"/>
      <c r="I25" s="233"/>
      <c r="J25" s="233"/>
      <c r="K25" s="233"/>
      <c r="L25" s="234"/>
      <c r="M25" s="233"/>
      <c r="N25" s="235"/>
      <c r="O25" s="229"/>
      <c r="P25" s="236"/>
      <c r="Q25" s="233"/>
      <c r="R25" s="237"/>
      <c r="S25" s="238"/>
      <c r="T25" s="239"/>
      <c r="U25" s="233"/>
      <c r="V25" s="239"/>
      <c r="W25" s="237"/>
      <c r="X25" s="239"/>
      <c r="Y25" s="233"/>
      <c r="Z25" s="233"/>
      <c r="AA25" s="233"/>
      <c r="AB25" s="239"/>
      <c r="AC25" s="233"/>
      <c r="AD25" s="240"/>
      <c r="AE25" s="239"/>
      <c r="AF25" s="237"/>
      <c r="AG25" s="252"/>
      <c r="AJ25" s="252"/>
    </row>
    <row r="26" spans="1:36" s="216" customFormat="1" x14ac:dyDescent="0.2">
      <c r="A26" s="229"/>
      <c r="C26" s="230"/>
      <c r="D26" s="256"/>
      <c r="E26" s="232"/>
      <c r="F26" s="233"/>
      <c r="G26" s="233"/>
      <c r="H26" s="234"/>
      <c r="I26" s="233"/>
      <c r="J26" s="233"/>
      <c r="K26" s="233"/>
      <c r="L26" s="234"/>
      <c r="M26" s="233"/>
      <c r="N26" s="235"/>
      <c r="O26" s="229"/>
      <c r="P26" s="236"/>
      <c r="Q26" s="236"/>
      <c r="R26" s="237"/>
      <c r="S26" s="238"/>
      <c r="T26" s="239"/>
      <c r="U26" s="233"/>
      <c r="V26" s="239"/>
      <c r="W26" s="237"/>
      <c r="X26" s="239"/>
      <c r="Y26" s="236"/>
      <c r="Z26" s="236"/>
      <c r="AA26" s="233"/>
      <c r="AB26" s="239"/>
      <c r="AC26" s="236"/>
      <c r="AD26" s="240"/>
      <c r="AE26" s="239"/>
      <c r="AF26" s="237"/>
      <c r="AG26" s="252"/>
      <c r="AJ26" s="252"/>
    </row>
    <row r="27" spans="1:36" s="216" customFormat="1" x14ac:dyDescent="0.2">
      <c r="A27" s="229"/>
      <c r="C27" s="230"/>
      <c r="D27" s="254"/>
      <c r="E27" s="232"/>
      <c r="F27" s="233"/>
      <c r="G27" s="233"/>
      <c r="H27" s="234"/>
      <c r="I27" s="233"/>
      <c r="J27" s="233"/>
      <c r="K27" s="233"/>
      <c r="L27" s="234"/>
      <c r="M27" s="233"/>
      <c r="N27" s="235"/>
      <c r="O27" s="229"/>
      <c r="P27" s="233"/>
      <c r="Q27" s="233"/>
      <c r="R27" s="237"/>
      <c r="S27" s="238"/>
      <c r="T27" s="239"/>
      <c r="U27" s="233"/>
      <c r="V27" s="239"/>
      <c r="W27" s="237"/>
      <c r="X27" s="239"/>
      <c r="Y27" s="233"/>
      <c r="Z27" s="233"/>
      <c r="AA27" s="233"/>
      <c r="AB27" s="239"/>
      <c r="AC27" s="233"/>
      <c r="AD27" s="240"/>
      <c r="AE27" s="239"/>
      <c r="AF27" s="237"/>
      <c r="AG27" s="252"/>
      <c r="AJ27" s="252"/>
    </row>
    <row r="28" spans="1:36" s="216" customFormat="1" x14ac:dyDescent="0.2">
      <c r="A28" s="229"/>
      <c r="B28" s="225"/>
      <c r="C28" s="230"/>
      <c r="D28" s="254"/>
      <c r="E28" s="232"/>
      <c r="F28" s="233"/>
      <c r="G28" s="233"/>
      <c r="H28" s="234"/>
      <c r="I28" s="233"/>
      <c r="J28" s="233"/>
      <c r="K28" s="233"/>
      <c r="L28" s="234"/>
      <c r="M28" s="233"/>
      <c r="N28" s="235"/>
      <c r="O28" s="229"/>
      <c r="P28" s="233"/>
      <c r="Q28" s="233"/>
      <c r="R28" s="237"/>
      <c r="S28" s="238"/>
      <c r="T28" s="239"/>
      <c r="U28" s="233"/>
      <c r="V28" s="239"/>
      <c r="W28" s="237"/>
      <c r="X28" s="239"/>
      <c r="Y28" s="233"/>
      <c r="Z28" s="233"/>
      <c r="AA28" s="233"/>
      <c r="AB28" s="239"/>
      <c r="AC28" s="233"/>
      <c r="AD28" s="240"/>
      <c r="AE28" s="239"/>
      <c r="AF28" s="237"/>
      <c r="AG28" s="252"/>
      <c r="AJ28" s="252"/>
    </row>
    <row r="29" spans="1:36" s="216" customFormat="1" x14ac:dyDescent="0.2">
      <c r="A29" s="229"/>
      <c r="C29" s="230"/>
      <c r="D29" s="256"/>
      <c r="E29" s="232"/>
      <c r="F29" s="236"/>
      <c r="G29" s="233"/>
      <c r="H29" s="234"/>
      <c r="I29" s="233"/>
      <c r="J29" s="233"/>
      <c r="K29" s="233"/>
      <c r="L29" s="234"/>
      <c r="M29" s="233"/>
      <c r="N29" s="235"/>
      <c r="O29" s="229"/>
      <c r="P29" s="236"/>
      <c r="Q29" s="236"/>
      <c r="R29" s="237"/>
      <c r="S29" s="238"/>
      <c r="T29" s="239"/>
      <c r="U29" s="233"/>
      <c r="V29" s="239"/>
      <c r="W29" s="237"/>
      <c r="X29" s="239"/>
      <c r="Y29" s="236"/>
      <c r="Z29" s="236"/>
      <c r="AA29" s="233"/>
      <c r="AB29" s="239"/>
      <c r="AC29" s="236"/>
      <c r="AD29" s="240"/>
      <c r="AE29" s="239"/>
      <c r="AF29" s="237"/>
      <c r="AG29" s="252"/>
      <c r="AJ29" s="252"/>
    </row>
    <row r="30" spans="1:36" s="216" customFormat="1" x14ac:dyDescent="0.2">
      <c r="A30" s="229"/>
      <c r="B30" s="225"/>
      <c r="C30" s="230"/>
      <c r="D30" s="254"/>
      <c r="E30" s="232"/>
      <c r="F30" s="233"/>
      <c r="G30" s="233"/>
      <c r="H30" s="234"/>
      <c r="I30" s="233"/>
      <c r="J30" s="233"/>
      <c r="K30" s="233"/>
      <c r="L30" s="234"/>
      <c r="M30" s="233"/>
      <c r="N30" s="235"/>
      <c r="O30" s="229"/>
      <c r="P30" s="236"/>
      <c r="Q30" s="233"/>
      <c r="R30" s="237"/>
      <c r="S30" s="238"/>
      <c r="T30" s="239"/>
      <c r="U30" s="233"/>
      <c r="V30" s="239"/>
      <c r="W30" s="237"/>
      <c r="X30" s="239"/>
      <c r="Y30" s="233"/>
      <c r="Z30" s="233"/>
      <c r="AA30" s="233"/>
      <c r="AB30" s="239"/>
      <c r="AC30" s="233"/>
      <c r="AD30" s="240"/>
      <c r="AE30" s="239"/>
      <c r="AF30" s="237"/>
      <c r="AG30" s="252"/>
      <c r="AJ30" s="252"/>
    </row>
    <row r="31" spans="1:36" s="216" customFormat="1" x14ac:dyDescent="0.2">
      <c r="A31" s="229"/>
      <c r="C31" s="230"/>
      <c r="D31" s="254"/>
      <c r="E31" s="232"/>
      <c r="F31" s="233"/>
      <c r="G31" s="233"/>
      <c r="H31" s="234"/>
      <c r="I31" s="233"/>
      <c r="J31" s="233"/>
      <c r="K31" s="233"/>
      <c r="L31" s="234"/>
      <c r="M31" s="233"/>
      <c r="N31" s="235"/>
      <c r="O31" s="229"/>
      <c r="P31" s="233"/>
      <c r="Q31" s="233"/>
      <c r="R31" s="237"/>
      <c r="S31" s="238"/>
      <c r="T31" s="239"/>
      <c r="U31" s="233"/>
      <c r="V31" s="239"/>
      <c r="W31" s="237"/>
      <c r="X31" s="239"/>
      <c r="Y31" s="233"/>
      <c r="Z31" s="233"/>
      <c r="AA31" s="233"/>
      <c r="AB31" s="239"/>
      <c r="AC31" s="233"/>
      <c r="AD31" s="240"/>
      <c r="AE31" s="239"/>
      <c r="AF31" s="237"/>
      <c r="AG31" s="252"/>
      <c r="AJ31" s="252"/>
    </row>
    <row r="32" spans="1:36" s="216" customFormat="1" x14ac:dyDescent="0.2">
      <c r="A32" s="229"/>
      <c r="B32" s="225"/>
      <c r="C32" s="230"/>
      <c r="D32" s="254"/>
      <c r="E32" s="232"/>
      <c r="F32" s="233"/>
      <c r="G32" s="233"/>
      <c r="H32" s="234"/>
      <c r="I32" s="233"/>
      <c r="J32" s="233"/>
      <c r="K32" s="233"/>
      <c r="L32" s="234"/>
      <c r="M32" s="233"/>
      <c r="N32" s="235"/>
      <c r="O32" s="229"/>
      <c r="P32" s="233"/>
      <c r="Q32" s="236"/>
      <c r="R32" s="237"/>
      <c r="S32" s="238"/>
      <c r="T32" s="239"/>
      <c r="U32" s="233"/>
      <c r="V32" s="239"/>
      <c r="W32" s="237"/>
      <c r="X32" s="239"/>
      <c r="Y32" s="233"/>
      <c r="Z32" s="233"/>
      <c r="AA32" s="233"/>
      <c r="AB32" s="239"/>
      <c r="AC32" s="233"/>
      <c r="AD32" s="240"/>
      <c r="AE32" s="239"/>
      <c r="AF32" s="237"/>
      <c r="AG32" s="252"/>
      <c r="AJ32" s="252"/>
    </row>
    <row r="33" spans="1:36" s="216" customFormat="1" x14ac:dyDescent="0.2">
      <c r="A33" s="229"/>
      <c r="C33" s="230"/>
      <c r="D33" s="254"/>
      <c r="E33" s="232"/>
      <c r="F33" s="233"/>
      <c r="G33" s="233"/>
      <c r="H33" s="234"/>
      <c r="I33" s="233"/>
      <c r="J33" s="233"/>
      <c r="K33" s="233"/>
      <c r="L33" s="234"/>
      <c r="M33" s="233"/>
      <c r="N33" s="235"/>
      <c r="O33" s="229"/>
      <c r="P33" s="236"/>
      <c r="Q33" s="233"/>
      <c r="R33" s="237"/>
      <c r="S33" s="238"/>
      <c r="T33" s="239"/>
      <c r="U33" s="233"/>
      <c r="V33" s="239"/>
      <c r="W33" s="237"/>
      <c r="X33" s="239"/>
      <c r="Y33" s="233"/>
      <c r="Z33" s="233"/>
      <c r="AA33" s="233"/>
      <c r="AB33" s="239"/>
      <c r="AC33" s="233"/>
      <c r="AD33" s="240"/>
      <c r="AE33" s="239"/>
      <c r="AF33" s="237"/>
      <c r="AG33" s="252"/>
      <c r="AJ33" s="252"/>
    </row>
    <row r="34" spans="1:36" s="216" customFormat="1" x14ac:dyDescent="0.2">
      <c r="A34" s="229"/>
      <c r="B34" s="225"/>
      <c r="C34" s="230"/>
      <c r="D34" s="254"/>
      <c r="E34" s="232"/>
      <c r="F34" s="233"/>
      <c r="G34" s="233"/>
      <c r="H34" s="234"/>
      <c r="I34" s="233"/>
      <c r="J34" s="233"/>
      <c r="K34" s="233"/>
      <c r="L34" s="234"/>
      <c r="M34" s="233"/>
      <c r="N34" s="235"/>
      <c r="O34" s="229"/>
      <c r="P34" s="236"/>
      <c r="Q34" s="233"/>
      <c r="R34" s="237"/>
      <c r="S34" s="238"/>
      <c r="T34" s="239"/>
      <c r="U34" s="233"/>
      <c r="V34" s="239"/>
      <c r="W34" s="237"/>
      <c r="X34" s="239"/>
      <c r="Y34" s="233"/>
      <c r="Z34" s="233"/>
      <c r="AA34" s="233"/>
      <c r="AB34" s="239"/>
      <c r="AC34" s="233"/>
      <c r="AD34" s="240"/>
      <c r="AE34" s="239"/>
      <c r="AF34" s="237"/>
      <c r="AG34" s="252"/>
      <c r="AJ34" s="252"/>
    </row>
    <row r="35" spans="1:36" s="216" customFormat="1" x14ac:dyDescent="0.2">
      <c r="A35" s="229"/>
      <c r="C35" s="230"/>
      <c r="D35" s="254"/>
      <c r="E35" s="232"/>
      <c r="F35" s="233"/>
      <c r="G35" s="233"/>
      <c r="H35" s="234"/>
      <c r="I35" s="233"/>
      <c r="J35" s="233"/>
      <c r="K35" s="233"/>
      <c r="L35" s="234"/>
      <c r="M35" s="233"/>
      <c r="N35" s="235"/>
      <c r="O35" s="229"/>
      <c r="P35" s="233"/>
      <c r="Q35" s="236"/>
      <c r="R35" s="237"/>
      <c r="S35" s="238"/>
      <c r="T35" s="239"/>
      <c r="U35" s="233"/>
      <c r="V35" s="239"/>
      <c r="W35" s="237"/>
      <c r="X35" s="239"/>
      <c r="Y35" s="233"/>
      <c r="Z35" s="233"/>
      <c r="AA35" s="233"/>
      <c r="AB35" s="239"/>
      <c r="AC35" s="233"/>
      <c r="AD35" s="240"/>
      <c r="AE35" s="239"/>
      <c r="AF35" s="237"/>
      <c r="AG35" s="252"/>
      <c r="AJ35" s="252"/>
    </row>
    <row r="36" spans="1:36" s="216" customFormat="1" x14ac:dyDescent="0.2">
      <c r="A36" s="229"/>
      <c r="C36" s="230"/>
      <c r="D36" s="254"/>
      <c r="E36" s="232"/>
      <c r="F36" s="233"/>
      <c r="G36" s="233"/>
      <c r="H36" s="234"/>
      <c r="I36" s="233"/>
      <c r="J36" s="233"/>
      <c r="K36" s="233"/>
      <c r="L36" s="234"/>
      <c r="M36" s="233"/>
      <c r="N36" s="235"/>
      <c r="O36" s="229"/>
      <c r="P36" s="233"/>
      <c r="Q36" s="233"/>
      <c r="R36" s="237"/>
      <c r="S36" s="238"/>
      <c r="T36" s="239"/>
      <c r="U36" s="233"/>
      <c r="V36" s="239"/>
      <c r="W36" s="237"/>
      <c r="X36" s="239"/>
      <c r="Y36" s="233"/>
      <c r="Z36" s="233"/>
      <c r="AA36" s="233"/>
      <c r="AB36" s="239"/>
      <c r="AC36" s="233"/>
      <c r="AD36" s="240"/>
      <c r="AE36" s="239"/>
      <c r="AF36" s="237"/>
      <c r="AG36" s="252"/>
      <c r="AJ36" s="252"/>
    </row>
    <row r="37" spans="1:36" s="216" customFormat="1" x14ac:dyDescent="0.2">
      <c r="A37" s="229"/>
      <c r="C37" s="230"/>
      <c r="D37" s="256"/>
      <c r="E37" s="236"/>
      <c r="F37" s="233"/>
      <c r="G37" s="233"/>
      <c r="H37" s="234"/>
      <c r="I37" s="233"/>
      <c r="J37" s="233"/>
      <c r="K37" s="233"/>
      <c r="L37" s="234"/>
      <c r="M37" s="233"/>
      <c r="N37" s="235"/>
      <c r="O37" s="229"/>
      <c r="P37" s="236"/>
      <c r="Q37" s="233"/>
      <c r="R37" s="237"/>
      <c r="S37" s="238"/>
      <c r="T37" s="239"/>
      <c r="U37" s="233"/>
      <c r="V37" s="239"/>
      <c r="W37" s="237"/>
      <c r="X37" s="239"/>
      <c r="Y37" s="236"/>
      <c r="Z37" s="236"/>
      <c r="AA37" s="233"/>
      <c r="AB37" s="239"/>
      <c r="AC37" s="236"/>
      <c r="AD37" s="240"/>
      <c r="AE37" s="239"/>
      <c r="AF37" s="237"/>
      <c r="AG37" s="252"/>
      <c r="AJ37" s="252"/>
    </row>
    <row r="38" spans="1:36" s="216" customFormat="1" x14ac:dyDescent="0.2">
      <c r="A38" s="229"/>
      <c r="C38" s="230"/>
      <c r="D38" s="257"/>
      <c r="E38" s="232"/>
      <c r="F38" s="233"/>
      <c r="G38" s="233"/>
      <c r="H38" s="234"/>
      <c r="I38" s="233"/>
      <c r="J38" s="233"/>
      <c r="K38" s="233"/>
      <c r="L38" s="234"/>
      <c r="M38" s="233"/>
      <c r="N38" s="235"/>
      <c r="O38" s="229"/>
      <c r="P38" s="236"/>
      <c r="Q38" s="236"/>
      <c r="R38" s="237"/>
      <c r="S38" s="238"/>
      <c r="T38" s="239"/>
      <c r="U38" s="233"/>
      <c r="V38" s="239"/>
      <c r="W38" s="237"/>
      <c r="X38" s="239"/>
      <c r="Y38" s="236"/>
      <c r="Z38" s="236"/>
      <c r="AA38" s="233"/>
      <c r="AB38" s="239"/>
      <c r="AC38" s="236"/>
      <c r="AD38" s="240"/>
      <c r="AE38" s="239"/>
      <c r="AF38" s="237"/>
      <c r="AG38" s="252"/>
      <c r="AJ38" s="252"/>
    </row>
    <row r="39" spans="1:36" s="216" customFormat="1" x14ac:dyDescent="0.2">
      <c r="A39" s="229"/>
      <c r="C39" s="230"/>
      <c r="D39" s="254"/>
      <c r="E39" s="232"/>
      <c r="F39" s="233"/>
      <c r="G39" s="233"/>
      <c r="H39" s="234"/>
      <c r="I39" s="233"/>
      <c r="J39" s="233"/>
      <c r="K39" s="233"/>
      <c r="L39" s="234"/>
      <c r="M39" s="233"/>
      <c r="N39" s="235"/>
      <c r="O39" s="229"/>
      <c r="P39" s="233"/>
      <c r="Q39" s="233"/>
      <c r="R39" s="237"/>
      <c r="S39" s="238"/>
      <c r="T39" s="239"/>
      <c r="U39" s="233"/>
      <c r="V39" s="239"/>
      <c r="W39" s="237"/>
      <c r="X39" s="239"/>
      <c r="Y39" s="233"/>
      <c r="Z39" s="233"/>
      <c r="AA39" s="233"/>
      <c r="AB39" s="239"/>
      <c r="AC39" s="233"/>
      <c r="AD39" s="240"/>
      <c r="AE39" s="239"/>
      <c r="AF39" s="237"/>
      <c r="AG39" s="252"/>
      <c r="AJ39" s="252"/>
    </row>
    <row r="40" spans="1:36" s="216" customFormat="1" x14ac:dyDescent="0.2">
      <c r="A40" s="229"/>
      <c r="C40" s="230"/>
      <c r="D40" s="254"/>
      <c r="E40" s="232"/>
      <c r="F40" s="233"/>
      <c r="G40" s="233"/>
      <c r="H40" s="234"/>
      <c r="I40" s="233"/>
      <c r="J40" s="233"/>
      <c r="K40" s="233"/>
      <c r="L40" s="234"/>
      <c r="M40" s="233"/>
      <c r="N40" s="235"/>
      <c r="O40" s="229"/>
      <c r="P40" s="233"/>
      <c r="Q40" s="233"/>
      <c r="R40" s="237"/>
      <c r="S40" s="238"/>
      <c r="T40" s="239"/>
      <c r="U40" s="233"/>
      <c r="V40" s="239"/>
      <c r="W40" s="237"/>
      <c r="X40" s="239"/>
      <c r="Y40" s="233"/>
      <c r="Z40" s="233"/>
      <c r="AA40" s="233"/>
      <c r="AB40" s="239"/>
      <c r="AC40" s="233"/>
      <c r="AD40" s="240"/>
      <c r="AE40" s="239"/>
      <c r="AF40" s="237"/>
      <c r="AG40" s="252"/>
      <c r="AJ40" s="252"/>
    </row>
    <row r="41" spans="1:36" s="216" customFormat="1" x14ac:dyDescent="0.2">
      <c r="A41" s="229"/>
      <c r="C41" s="230"/>
      <c r="D41" s="256"/>
      <c r="E41" s="236"/>
      <c r="F41" s="233"/>
      <c r="G41" s="233"/>
      <c r="H41" s="234"/>
      <c r="I41" s="233"/>
      <c r="J41" s="233"/>
      <c r="K41" s="233"/>
      <c r="L41" s="234"/>
      <c r="M41" s="233"/>
      <c r="N41" s="235"/>
      <c r="O41" s="229"/>
      <c r="P41" s="236"/>
      <c r="Q41" s="236"/>
      <c r="R41" s="237"/>
      <c r="S41" s="238"/>
      <c r="T41" s="239"/>
      <c r="U41" s="233"/>
      <c r="V41" s="239"/>
      <c r="W41" s="237"/>
      <c r="X41" s="239"/>
      <c r="Y41" s="236"/>
      <c r="Z41" s="236"/>
      <c r="AA41" s="233"/>
      <c r="AB41" s="239"/>
      <c r="AC41" s="236"/>
      <c r="AD41" s="240"/>
      <c r="AE41" s="239"/>
      <c r="AF41" s="237"/>
      <c r="AG41" s="252"/>
      <c r="AJ41" s="252"/>
    </row>
    <row r="42" spans="1:36" s="216" customFormat="1" x14ac:dyDescent="0.2">
      <c r="A42" s="229"/>
      <c r="B42" s="225"/>
      <c r="C42" s="230"/>
      <c r="D42" s="256"/>
      <c r="E42" s="232"/>
      <c r="F42" s="236"/>
      <c r="G42" s="233"/>
      <c r="H42" s="234"/>
      <c r="I42" s="233"/>
      <c r="J42" s="233"/>
      <c r="K42" s="233"/>
      <c r="L42" s="234"/>
      <c r="M42" s="233"/>
      <c r="N42" s="235"/>
      <c r="O42" s="229"/>
      <c r="P42" s="236"/>
      <c r="Q42" s="233"/>
      <c r="R42" s="237"/>
      <c r="S42" s="238"/>
      <c r="T42" s="239"/>
      <c r="U42" s="233"/>
      <c r="V42" s="239"/>
      <c r="W42" s="237"/>
      <c r="X42" s="239"/>
      <c r="Y42" s="236"/>
      <c r="Z42" s="236"/>
      <c r="AA42" s="233"/>
      <c r="AB42" s="239"/>
      <c r="AC42" s="236"/>
      <c r="AD42" s="240"/>
      <c r="AE42" s="239"/>
      <c r="AF42" s="237"/>
      <c r="AG42" s="252"/>
      <c r="AJ42" s="252"/>
    </row>
    <row r="43" spans="1:36" s="216" customFormat="1" x14ac:dyDescent="0.2">
      <c r="D43" s="249"/>
      <c r="E43" s="236"/>
      <c r="F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G43" s="252"/>
      <c r="AJ43" s="252"/>
    </row>
    <row r="44" spans="1:36" s="216" customFormat="1" x14ac:dyDescent="0.2">
      <c r="D44" s="249"/>
      <c r="E44" s="236"/>
      <c r="F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49"/>
      <c r="Y44" s="249"/>
      <c r="Z44" s="249"/>
      <c r="AA44" s="249"/>
      <c r="AB44" s="249"/>
      <c r="AC44" s="249"/>
      <c r="AG44" s="252"/>
      <c r="AJ44" s="252"/>
    </row>
    <row r="45" spans="1:36" s="216" customFormat="1" x14ac:dyDescent="0.2">
      <c r="D45" s="249"/>
      <c r="E45" s="236"/>
      <c r="F45" s="249"/>
      <c r="M45" s="249"/>
      <c r="N45" s="249"/>
      <c r="O45" s="249"/>
      <c r="P45" s="249"/>
      <c r="Q45" s="249"/>
      <c r="R45" s="249"/>
      <c r="S45" s="249"/>
      <c r="T45" s="249"/>
      <c r="U45" s="249"/>
      <c r="V45" s="249"/>
      <c r="W45" s="249"/>
      <c r="X45" s="249"/>
      <c r="Y45" s="249"/>
      <c r="Z45" s="249"/>
      <c r="AA45" s="249"/>
      <c r="AB45" s="249"/>
      <c r="AC45" s="249"/>
      <c r="AG45" s="252"/>
      <c r="AJ45" s="252"/>
    </row>
    <row r="46" spans="1:36" s="216" customFormat="1" x14ac:dyDescent="0.2">
      <c r="D46" s="249"/>
      <c r="E46" s="236"/>
      <c r="F46" s="249"/>
      <c r="M46" s="249"/>
      <c r="N46" s="249"/>
      <c r="O46" s="249"/>
      <c r="P46" s="249"/>
      <c r="Q46" s="249"/>
      <c r="R46" s="249"/>
      <c r="S46" s="249"/>
      <c r="T46" s="249"/>
      <c r="U46" s="249"/>
      <c r="V46" s="249"/>
      <c r="W46" s="249"/>
      <c r="X46" s="249"/>
      <c r="Y46" s="249"/>
      <c r="Z46" s="249"/>
      <c r="AA46" s="249"/>
      <c r="AB46" s="249"/>
      <c r="AC46" s="249"/>
      <c r="AG46" s="252"/>
      <c r="AJ46" s="252"/>
    </row>
    <row r="47" spans="1:36" s="2" customFormat="1" x14ac:dyDescent="0.2">
      <c r="A47" s="22"/>
      <c r="B47" s="22"/>
      <c r="C47" s="22"/>
      <c r="D47" s="35"/>
      <c r="E47" s="27"/>
      <c r="F47" s="35"/>
      <c r="G47" s="22"/>
      <c r="H47" s="22"/>
      <c r="I47" s="22"/>
      <c r="J47" s="22"/>
      <c r="K47" s="22"/>
      <c r="L47" s="22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5"/>
      <c r="AA47" s="5"/>
      <c r="AB47" s="5"/>
      <c r="AC47" s="5"/>
      <c r="AG47" s="64"/>
      <c r="AJ47" s="64"/>
    </row>
    <row r="48" spans="1:36" s="2" customFormat="1" x14ac:dyDescent="0.2">
      <c r="A48" s="22"/>
      <c r="B48" s="22"/>
      <c r="C48" s="22"/>
      <c r="D48" s="35"/>
      <c r="E48" s="27"/>
      <c r="F48" s="35"/>
      <c r="G48" s="22"/>
      <c r="H48" s="22"/>
      <c r="I48" s="22"/>
      <c r="J48" s="22"/>
      <c r="K48" s="22"/>
      <c r="L48" s="22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5"/>
      <c r="AA48" s="5"/>
      <c r="AB48" s="5"/>
      <c r="AC48" s="5"/>
      <c r="AG48" s="64"/>
      <c r="AJ48" s="64"/>
    </row>
    <row r="49" spans="1:36" s="2" customFormat="1" x14ac:dyDescent="0.2">
      <c r="A49" s="22"/>
      <c r="B49" s="22"/>
      <c r="C49" s="22"/>
      <c r="D49" s="22"/>
      <c r="E49" s="36"/>
      <c r="F49" s="22"/>
      <c r="G49" s="22"/>
      <c r="H49" s="22"/>
      <c r="I49" s="22"/>
      <c r="J49" s="22"/>
      <c r="K49" s="22"/>
      <c r="L49" s="22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5"/>
      <c r="AA49" s="5"/>
      <c r="AB49" s="5"/>
      <c r="AC49" s="5"/>
      <c r="AG49" s="64"/>
      <c r="AJ49" s="64"/>
    </row>
    <row r="50" spans="1:36" s="2" customForma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5"/>
      <c r="AA50" s="5"/>
      <c r="AB50" s="5"/>
      <c r="AC50" s="5"/>
      <c r="AG50" s="64"/>
      <c r="AJ50" s="64"/>
    </row>
    <row r="51" spans="1:36" s="2" customForma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5"/>
      <c r="AA51" s="5"/>
      <c r="AB51" s="5"/>
      <c r="AC51" s="5"/>
      <c r="AG51" s="64"/>
      <c r="AJ51" s="64"/>
    </row>
    <row r="52" spans="1:36" s="2" customForma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5"/>
      <c r="AA52" s="5"/>
      <c r="AB52" s="5"/>
      <c r="AC52" s="5"/>
      <c r="AG52" s="64"/>
      <c r="AJ52" s="64"/>
    </row>
    <row r="53" spans="1:36" s="2" customForma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5"/>
      <c r="AA53" s="5"/>
      <c r="AB53" s="5"/>
      <c r="AC53" s="5"/>
      <c r="AG53" s="64"/>
      <c r="AJ53" s="64"/>
    </row>
    <row r="54" spans="1:36" s="2" customForma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5"/>
      <c r="AA54" s="5"/>
      <c r="AB54" s="5"/>
      <c r="AC54" s="5"/>
      <c r="AG54" s="64"/>
      <c r="AJ54" s="64"/>
    </row>
    <row r="55" spans="1:36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spans="1:36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36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36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36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36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36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36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36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spans="1:36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spans="1:25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spans="1:25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spans="1:25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spans="1:25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spans="1:25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spans="1:25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spans="1:25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spans="1:25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spans="1:25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spans="1:25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spans="1:25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spans="1:25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spans="1:25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spans="1:25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spans="1:25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spans="1:25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spans="1:25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spans="1:25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spans="1:25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spans="1:25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spans="1:25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spans="1:25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spans="1:25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spans="1:25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spans="1:25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spans="1:25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spans="1:25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spans="1:25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25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spans="1:25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spans="1:25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spans="1:25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spans="1:25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spans="1:25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spans="1:25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spans="1:25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spans="1:25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spans="1:25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spans="1:25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spans="1:25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spans="1:25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spans="1:25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spans="1:25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spans="1:25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spans="1:25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spans="1:25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spans="1:25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spans="1:25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spans="1:25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spans="1:25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spans="1:25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spans="1:25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spans="1:25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spans="1:25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spans="1:25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spans="1:25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spans="1:25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spans="1:25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spans="1:25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spans="1:25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spans="1:25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spans="1:25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spans="1:25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spans="1:25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spans="1:25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spans="1:25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spans="1:25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spans="1:25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spans="1:25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spans="1:25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spans="1:25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spans="1:25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spans="1:25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spans="1:25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spans="1:25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spans="1:25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spans="1:25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spans="1:25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spans="1:25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spans="1:25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spans="1:25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spans="1:25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spans="1:25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spans="1:25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spans="1:25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spans="1:25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spans="1:25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spans="1:25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spans="1:25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spans="1:25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spans="1:25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spans="1:25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spans="1:25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spans="1:25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spans="1:25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spans="1:25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spans="1:25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spans="1:25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spans="1:25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spans="1:25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spans="1:25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spans="1:25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spans="1:25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spans="1:25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spans="1:25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spans="1:25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spans="1:25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spans="1:25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spans="1:25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spans="1:25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spans="1:25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spans="1:25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spans="1:25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spans="1:25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spans="1:25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spans="1:25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spans="1:25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spans="1:25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spans="1:25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spans="1:25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spans="1:25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spans="1:25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spans="1:25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spans="1:25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spans="1:25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spans="1:25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spans="1:25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spans="1:25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spans="1:25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spans="1:25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spans="1:25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spans="1:25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spans="1:25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spans="1:25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spans="1:25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spans="1:25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spans="1:25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 spans="1:25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 spans="1:25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 spans="1:25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 spans="1:25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 spans="1:25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 spans="1:25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 spans="1:25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 spans="1:25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 spans="1:25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 spans="1:25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 spans="1:25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 spans="1:25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 spans="1:25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 spans="1:25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 spans="1:25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 spans="1:25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 spans="1:25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 spans="1:25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 spans="1:25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 spans="1:25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 spans="1:25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 spans="1:25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 spans="1:25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 spans="1:25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 spans="1:25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 spans="1:25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 spans="1:25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 spans="1:25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 spans="1:25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 spans="1:25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 spans="1:25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 spans="1:25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 spans="1:25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 spans="1:25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 spans="1:25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 spans="1:25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 spans="1:25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 spans="1:25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 spans="1:25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 spans="1:25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 spans="1:25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 spans="1:25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 spans="1:25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 spans="1:25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 spans="1:25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 spans="1:25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 spans="1:25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 spans="1:25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 spans="1:25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 spans="1:25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 spans="1:25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 spans="1:25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 spans="1:25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 spans="1:25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 spans="1:25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 spans="1:25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 spans="1:25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 spans="1:25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 spans="1:25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 spans="1:25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 spans="1:25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 spans="1:25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 spans="1:25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 spans="1:25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 spans="1:25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 spans="1:25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 spans="1:25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 spans="1:25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 spans="1:25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 spans="1:25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 spans="1:25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 spans="1:25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 spans="1:25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 spans="1:25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 spans="1:25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 spans="1:25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 spans="1:25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 spans="1:25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 spans="1:25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 spans="1:25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 spans="1:25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 spans="1:25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 spans="1:25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 spans="1:25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 spans="1:25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 spans="1:25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 spans="1:25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 spans="1:25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 spans="1:25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 spans="1:25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 spans="1:25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 spans="1:25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 spans="1:25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 spans="1:25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 spans="1:25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 spans="1:25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 spans="1:25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 spans="1:25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 spans="1:25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 spans="1:25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 spans="1:25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 spans="1:25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 spans="1:25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 spans="1:25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 spans="1:25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 spans="1:25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 spans="1:25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 spans="1:25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 spans="1:25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 spans="1:25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 spans="1:25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 spans="1:25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 spans="1:25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 spans="1:25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 spans="1:25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 spans="1:25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 spans="1:25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 spans="1:25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 spans="1:25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 spans="1:25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25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 spans="1:25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 spans="1:25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 spans="1:25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 spans="1:25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 spans="1:25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 spans="1:25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 spans="1:25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 spans="1:25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 spans="1:25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 spans="1:25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 spans="1:25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 spans="1:25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 spans="1:25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 spans="1:25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 spans="1:25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 spans="1:25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 spans="1:25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 spans="1:25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 spans="1:25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 spans="1:25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 spans="1:25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 spans="1:25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 spans="1:25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 spans="1:25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 spans="1:25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 spans="1:25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 spans="1:25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 spans="1:25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 spans="1:25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 spans="1:25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 spans="1:25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 spans="1:25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 spans="1:25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 spans="1:25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 spans="1:25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 spans="1:25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 spans="1:25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 spans="1:25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 spans="1:25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 spans="1:25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 spans="1:25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 spans="1:25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 spans="1:25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 spans="1:25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 spans="1:25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 spans="1:25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 spans="1:25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 spans="1:25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 spans="1:25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 spans="1:25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 spans="1:25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 spans="1:25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 spans="1:25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 spans="1:25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 spans="1:25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 spans="1:25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 spans="1:25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 spans="1:25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 spans="1:25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 spans="1:25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 spans="1:25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 spans="1:25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 spans="1:25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 spans="1:25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 spans="1:25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 spans="1:25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 spans="1:25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 spans="1:25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 spans="1:25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 spans="1:25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 spans="1:25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 spans="1:25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 spans="1:25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 spans="1:25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 spans="1:25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 spans="1:25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 spans="1:25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 spans="1:25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 spans="1:25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 spans="1:25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 spans="1:25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 spans="1:25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 spans="1:25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 spans="1:25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 spans="1:25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 spans="1:25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 spans="1:25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 spans="1:25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 spans="1:25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 spans="1:25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 spans="1:25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 spans="1:25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 spans="1:25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 spans="1:25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 spans="1:25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 spans="1:25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 spans="1:25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 spans="1:25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 spans="1:25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 spans="1:25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 spans="1:25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 spans="1:25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 spans="1:25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 spans="1:25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 spans="1:25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 spans="1:25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 spans="1:25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 spans="1:25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 spans="1:25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 spans="1:25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 spans="1:25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 spans="1:25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 spans="1:25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 spans="1:25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 spans="1:25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 spans="1:25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 spans="1:25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 spans="1:25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 spans="1:25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 spans="1:25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 spans="1:25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 spans="1:25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 spans="1:25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 spans="1:25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 spans="1:25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 spans="1:25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 spans="1:25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 spans="1:25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 spans="1:25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 spans="1:25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 spans="1:25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 spans="1:25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 spans="1:25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 spans="1:25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 spans="1:25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 spans="1:25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 spans="1:25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 spans="1:25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 spans="1:25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 spans="1:25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 spans="1:25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 spans="1:25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 spans="1:25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 spans="1:25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 spans="1:25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 spans="1:25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 spans="1:25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 spans="1:25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 spans="1:25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 spans="1:25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 spans="1:25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 spans="1:25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 spans="1:25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 spans="1:25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 spans="1:25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 spans="1:25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 spans="1:25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 spans="1:25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 spans="1:25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 spans="1:25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 spans="1:25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 spans="1:25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 spans="1:25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 spans="1:25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 spans="1:25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 spans="1:25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 spans="1:25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 spans="1:25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 spans="1:25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 spans="1:25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 spans="1:25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 spans="1:25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 spans="1:25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 spans="1:25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 spans="1:25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 spans="1:25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 spans="1:25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 spans="1:25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 spans="1:25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 spans="1:25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 spans="1:25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 spans="1:25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 spans="1:25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 spans="1:25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 spans="1:25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 spans="1:25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 spans="1:25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 spans="1:25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 spans="1:25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 spans="1:25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 spans="1:25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 spans="1:25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 spans="1:25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 spans="1:25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 spans="1:25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 spans="1:25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 spans="1:25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 spans="1:25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 spans="1:25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 spans="1:25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 spans="1:25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 spans="1:25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 spans="1:25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 spans="1:25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 spans="1:25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 spans="1:25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 spans="1:25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 spans="1:25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 spans="1:25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 spans="1:25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 spans="1:25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 spans="1:25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 spans="1:25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 spans="1:25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 spans="1:25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 spans="1:25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 spans="1:25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 spans="1:25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 spans="1:25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 spans="1:25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 spans="1:25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 spans="1:25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 spans="1:25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 spans="1:25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 spans="1:25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 spans="1:25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 spans="1:25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 spans="1:25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 spans="1:25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 spans="1:25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 spans="1:25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 spans="1:25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 spans="1:25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 spans="1:25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 spans="1:25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 spans="1:25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 spans="1:25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 spans="1:25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 spans="1:25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 spans="1:25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 spans="1:25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 spans="1:25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 spans="1:25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 spans="1:25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 spans="1:25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 spans="1:25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 spans="1:25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 spans="1:25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 spans="1:25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 spans="1:25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 spans="1:25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 spans="1:25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 spans="1:25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 spans="1:25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 spans="1:25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 spans="1:25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 spans="1:25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 spans="1:25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 spans="1:25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 spans="1:25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 spans="1:25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 spans="1:25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 spans="1:25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 spans="1:25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 spans="1:25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 spans="1:25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 spans="1:25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 spans="1:25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 spans="1:25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 spans="1:25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 spans="1:25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 spans="1:25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 spans="1:25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 spans="1:25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 spans="1:25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 spans="1:25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 spans="1:25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 spans="1:25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 spans="1:25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 spans="1:25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 spans="1:25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 spans="1:25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 spans="1:25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 spans="1:25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 spans="1:25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 spans="1:25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 spans="1:25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 spans="1:25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 spans="1:25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 spans="1:25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 spans="1:25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 spans="1:25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 spans="1:25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 spans="1:25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 spans="1:25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 spans="1:25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 spans="1:25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 spans="1:25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 spans="1:25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 spans="1:25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 spans="1:25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 spans="1:25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 spans="1:25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 spans="1:25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 spans="1:25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 spans="1:25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 spans="1:25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 spans="1:25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 spans="1:25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 spans="1:25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 spans="1:25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 spans="1:25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 spans="1:25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 spans="1:25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 spans="1:25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 spans="1:25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 spans="1:25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 spans="1:25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 spans="1:25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 spans="1:25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 spans="1:25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 spans="1:25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 spans="1:25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 spans="1:25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 spans="1:25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 spans="1:25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 spans="1:25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 spans="1:25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 spans="1:25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 spans="1:25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 spans="1:25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 spans="1:25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 spans="1:25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 spans="1:25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 spans="1:25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 spans="1:25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 spans="1:25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 spans="1:25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 spans="1:25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 spans="1:25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 spans="1:25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 spans="1:25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 spans="1:25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 spans="1:25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 spans="1:25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 spans="1:25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 spans="1:25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 spans="1:25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 spans="1:25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 spans="1:25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 spans="1:25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 spans="1:25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 spans="1:25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 spans="1:25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 spans="1:25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 spans="1:25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 spans="1:25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 spans="1:25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 spans="1:25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 spans="1:25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 spans="1:25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 spans="1:25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 spans="1:25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 spans="1:25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 spans="1:25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 spans="1:25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 spans="1:25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 spans="1:25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 spans="1:25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 spans="1:25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 spans="1:25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 spans="1:25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 spans="1:25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 spans="1:25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 spans="1:25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 spans="1:25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 spans="1:25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 spans="1:25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 spans="1:25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 spans="1:25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 spans="1:25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 spans="1:25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 spans="1:25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 spans="1:25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 spans="1:25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 spans="1:25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 spans="1:25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 spans="1:25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 spans="1:25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 spans="1:25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 spans="1:25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 spans="1:25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 spans="1:25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 spans="1:25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 spans="1:25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 spans="1:25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 spans="1:25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 spans="1:25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 spans="1:25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 spans="1:25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 spans="1:25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 spans="1:25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 spans="1:25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 spans="1:25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 spans="1:25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 spans="1:25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 spans="1:25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 spans="1:25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 spans="1:25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 spans="1:25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 spans="1:25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 spans="1:25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 spans="1:25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 spans="1:25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 spans="1:25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 spans="1:25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 spans="1:25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 spans="1:25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 spans="1:25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 spans="1:25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 spans="1:25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 spans="1:25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 spans="1:25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 spans="1:25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 spans="1:25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 spans="1:25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 spans="1:25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 spans="1:25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 spans="1:25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 spans="1:25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 spans="1:25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 spans="1:25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 spans="1:25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 spans="1:25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 spans="1:25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 spans="1:25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 spans="1:25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 spans="1:25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 spans="1:25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 spans="1:25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 spans="1:25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 spans="1:25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 spans="1:25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 spans="1:25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 spans="1:25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 spans="1:25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 spans="1:25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 spans="1:25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 spans="1:25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 spans="1:25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 spans="1:25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 spans="1:25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 spans="1:25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 spans="1:25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 spans="1:25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 spans="1:25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 spans="1:25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 spans="1:25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 spans="1:25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 spans="1:25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 spans="1:25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 spans="1:25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 spans="1:25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 spans="1:25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 spans="1:25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 spans="1:25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 spans="1:25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 spans="1:25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 spans="1:25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 spans="1:25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 spans="1:25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 spans="1:25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 spans="1:25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 spans="1:25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 spans="1:25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 spans="1:25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 spans="1:25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 spans="1:25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 spans="1:25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 spans="1:25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 spans="1:25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 spans="1:25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 spans="1:25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 spans="1:25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 spans="1:25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 spans="1:25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 spans="1:25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 spans="1:25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 spans="1:25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 spans="1:25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 spans="1:25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 spans="1:25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 spans="1:25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 spans="1:25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 spans="1:25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 spans="1:25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 spans="1:25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 spans="1:25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 spans="1:25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 spans="1:25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 spans="1:25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 spans="1:25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 spans="1:25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 spans="1:25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 spans="1:25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 spans="1:25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 spans="1:25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 spans="1:25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 spans="1:25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 spans="1:25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 spans="1:25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 spans="1:25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 spans="1:25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 spans="1:25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 spans="1:25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 spans="1:25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 spans="1:25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 spans="1:25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 spans="1:25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 spans="1:25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 spans="1:25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 spans="1:25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 spans="1:25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 spans="1:25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 spans="1:25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 spans="1:25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 spans="1:25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 spans="1:25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 spans="1:25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 spans="1:25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 spans="1:25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 spans="1:25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 spans="1:25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 spans="1:25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 spans="1:25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 spans="1:25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 spans="1:25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 spans="1:25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 spans="1:25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 spans="1:25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 spans="1:25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 spans="1:25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 spans="1:25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 spans="1:25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 spans="1:25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 spans="1:25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 spans="1:25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 spans="1:25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 spans="1:25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 spans="1:25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 spans="1:25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 spans="1:25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 spans="1:25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 spans="1:25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 spans="1:25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 spans="1:25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 spans="1:25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 spans="1:25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 spans="1:25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 spans="1:25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 spans="1:25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 spans="1:25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 spans="1:25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 spans="1:25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 spans="1:25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 spans="1:25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 spans="1:25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 spans="1:25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 spans="1:25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 spans="1:25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 spans="1:25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 spans="1:25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 spans="1:25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 spans="1:25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 spans="1:25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 spans="1:25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 spans="1:25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 spans="1:25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 spans="1:25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 spans="1:25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 spans="1:25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 spans="1:25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 spans="1:25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 spans="1:25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 spans="1:25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 spans="1:25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 spans="1:25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 spans="1:25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 spans="1:25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 spans="1:25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 spans="1:25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 spans="1:25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  <row r="916" spans="1:25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</row>
    <row r="917" spans="1:25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</row>
    <row r="918" spans="1:25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</row>
    <row r="919" spans="1:25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</row>
    <row r="920" spans="1:25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</row>
    <row r="921" spans="1:25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</row>
    <row r="922" spans="1:25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</row>
    <row r="923" spans="1:25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</row>
    <row r="924" spans="1:25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</row>
    <row r="925" spans="1:25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</row>
    <row r="926" spans="1:25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</row>
    <row r="927" spans="1:25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</row>
    <row r="928" spans="1:25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</row>
    <row r="929" spans="1:25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</row>
    <row r="930" spans="1:25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</row>
    <row r="931" spans="1:25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</row>
    <row r="932" spans="1:25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</row>
    <row r="933" spans="1:25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</row>
    <row r="934" spans="1:25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</row>
    <row r="935" spans="1:25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</row>
    <row r="936" spans="1:25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</row>
    <row r="937" spans="1:25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</row>
    <row r="938" spans="1:25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</row>
    <row r="939" spans="1:25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</row>
    <row r="940" spans="1:25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</row>
    <row r="941" spans="1:25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</row>
    <row r="942" spans="1:25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</row>
    <row r="943" spans="1:25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</row>
    <row r="944" spans="1:25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</row>
    <row r="945" spans="1:25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</row>
    <row r="946" spans="1:25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</row>
    <row r="947" spans="1:25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</row>
    <row r="948" spans="1:25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</row>
    <row r="949" spans="1:25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</row>
    <row r="950" spans="1:25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</row>
    <row r="951" spans="1:25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</row>
    <row r="952" spans="1:25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</row>
    <row r="953" spans="1:25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</row>
    <row r="954" spans="1:25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</row>
    <row r="955" spans="1:25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</row>
    <row r="956" spans="1:25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</row>
    <row r="957" spans="1:25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</row>
    <row r="958" spans="1:25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</row>
    <row r="959" spans="1:25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</row>
    <row r="960" spans="1:25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</row>
    <row r="961" spans="1:25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</row>
    <row r="962" spans="1:25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</row>
    <row r="963" spans="1:25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</row>
    <row r="964" spans="1:25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</row>
    <row r="965" spans="1:25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</row>
    <row r="966" spans="1:25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</row>
    <row r="967" spans="1:25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</row>
    <row r="968" spans="1:25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</row>
    <row r="969" spans="1:25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</row>
    <row r="970" spans="1:25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</row>
    <row r="971" spans="1:25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</row>
    <row r="972" spans="1:25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</row>
    <row r="973" spans="1:25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</row>
    <row r="974" spans="1:25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</row>
    <row r="975" spans="1:25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</row>
    <row r="976" spans="1:25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</row>
    <row r="977" spans="1:25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</row>
    <row r="978" spans="1:25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</row>
    <row r="979" spans="1:25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</row>
    <row r="980" spans="1:25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</row>
    <row r="981" spans="1:25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</row>
    <row r="982" spans="1:25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</row>
    <row r="983" spans="1:25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</row>
    <row r="984" spans="1:25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</row>
    <row r="985" spans="1:25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</row>
    <row r="986" spans="1:25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</row>
    <row r="987" spans="1:25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</row>
    <row r="988" spans="1:25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</row>
    <row r="989" spans="1:25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</row>
    <row r="990" spans="1:25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</row>
    <row r="991" spans="1:25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</row>
    <row r="992" spans="1:25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</row>
    <row r="993" spans="1:25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</row>
    <row r="994" spans="1:25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</row>
    <row r="995" spans="1:25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</row>
  </sheetData>
  <dataConsolidate/>
  <dataValidations count="4">
    <dataValidation type="list" allowBlank="1" showInputMessage="1" showErrorMessage="1" sqref="C2:C42">
      <formula1>state</formula1>
    </dataValidation>
    <dataValidation type="list" allowBlank="1" showInputMessage="1" showErrorMessage="1" sqref="E1:E42">
      <formula1>kind</formula1>
    </dataValidation>
    <dataValidation type="list" allowBlank="1" showInputMessage="1" showErrorMessage="1" sqref="F2:F42">
      <formula1>walnutcultivar</formula1>
    </dataValidation>
    <dataValidation type="list" allowBlank="1" showInputMessage="1" showErrorMessage="1" sqref="B2:B42">
      <formula1>entrant</formula1>
    </dataValidation>
  </dataValidations>
  <pageMargins left="0.28999999999999998" right="0.25" top="0.75" bottom="0.5" header="0.49" footer="0.5"/>
  <pageSetup scale="72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995"/>
  <sheetViews>
    <sheetView zoomScale="70" zoomScaleNormal="100" zoomScaleSheetLayoutView="75" workbookViewId="0">
      <pane xSplit="3" ySplit="1" topLeftCell="R2" activePane="bottomRight" state="frozen"/>
      <selection pane="topRight" activeCell="E1" sqref="E1"/>
      <selection pane="bottomLeft" activeCell="A5" sqref="A5"/>
      <selection pane="bottomRight" activeCell="S12" sqref="S12"/>
    </sheetView>
  </sheetViews>
  <sheetFormatPr defaultRowHeight="15" x14ac:dyDescent="0.2"/>
  <cols>
    <col min="1" max="1" width="6.77734375" customWidth="1"/>
    <col min="2" max="2" width="15" customWidth="1"/>
    <col min="3" max="3" width="6.77734375" customWidth="1"/>
    <col min="4" max="4" width="9.5546875" customWidth="1"/>
    <col min="6" max="6" width="12.33203125" customWidth="1"/>
    <col min="7" max="7" width="13.21875" style="2" customWidth="1"/>
    <col min="8" max="8" width="10.21875" customWidth="1"/>
    <col min="9" max="9" width="9.6640625" style="2" customWidth="1"/>
    <col min="10" max="10" width="8.77734375" style="2" customWidth="1"/>
    <col min="11" max="11" width="14.44140625" style="2" customWidth="1"/>
    <col min="12" max="12" width="8.21875" customWidth="1"/>
    <col min="13" max="13" width="10" style="2" customWidth="1"/>
    <col min="14" max="14" width="11.109375" customWidth="1"/>
    <col min="15" max="15" width="14.33203125" customWidth="1"/>
    <col min="16" max="16" width="11" style="2" customWidth="1"/>
    <col min="17" max="17" width="8.88671875" style="2"/>
    <col min="18" max="19" width="8.6640625" customWidth="1"/>
    <col min="20" max="20" width="9.88671875" customWidth="1"/>
    <col min="21" max="21" width="12" style="2" customWidth="1"/>
    <col min="22" max="22" width="7.21875" customWidth="1"/>
    <col min="24" max="24" width="9" customWidth="1"/>
    <col min="25" max="25" width="7.77734375" style="2" customWidth="1"/>
    <col min="26" max="26" width="7.21875" style="2" customWidth="1"/>
    <col min="27" max="27" width="10.33203125" style="2" customWidth="1"/>
    <col min="28" max="28" width="10" customWidth="1"/>
    <col min="29" max="29" width="10" style="2" customWidth="1"/>
    <col min="31" max="31" width="7.21875" customWidth="1"/>
    <col min="33" max="33" width="8.88671875" style="66"/>
    <col min="36" max="36" width="28.5546875" style="63" customWidth="1"/>
  </cols>
  <sheetData>
    <row r="1" spans="1:38" ht="74.25" customHeight="1" x14ac:dyDescent="0.2">
      <c r="A1" s="6"/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6</v>
      </c>
      <c r="H1" s="6" t="s">
        <v>7</v>
      </c>
      <c r="I1" s="39" t="s">
        <v>33</v>
      </c>
      <c r="J1" s="6" t="s">
        <v>8</v>
      </c>
      <c r="K1" s="39" t="s">
        <v>34</v>
      </c>
      <c r="L1" s="6" t="s">
        <v>9</v>
      </c>
      <c r="M1" s="6" t="s">
        <v>10</v>
      </c>
      <c r="N1" s="6" t="s">
        <v>11</v>
      </c>
      <c r="O1" s="6" t="s">
        <v>5</v>
      </c>
      <c r="P1" s="6" t="s">
        <v>19</v>
      </c>
      <c r="Q1" s="6" t="s">
        <v>20</v>
      </c>
      <c r="R1" s="6" t="s">
        <v>18</v>
      </c>
      <c r="S1" s="6" t="s">
        <v>21</v>
      </c>
      <c r="T1" s="6" t="s">
        <v>22</v>
      </c>
      <c r="U1" s="39" t="s">
        <v>29</v>
      </c>
      <c r="V1" s="6" t="s">
        <v>12</v>
      </c>
      <c r="W1" s="6" t="s">
        <v>13</v>
      </c>
      <c r="X1" s="6" t="s">
        <v>23</v>
      </c>
      <c r="Y1" s="39" t="s">
        <v>32</v>
      </c>
      <c r="Z1" s="39" t="s">
        <v>30</v>
      </c>
      <c r="AA1" s="6" t="s">
        <v>24</v>
      </c>
      <c r="AB1" s="6" t="s">
        <v>14</v>
      </c>
      <c r="AC1" s="39" t="s">
        <v>31</v>
      </c>
      <c r="AD1" s="6" t="s">
        <v>15</v>
      </c>
      <c r="AE1" s="6" t="s">
        <v>16</v>
      </c>
      <c r="AF1" s="6" t="s">
        <v>17</v>
      </c>
      <c r="AG1" s="106" t="s">
        <v>40</v>
      </c>
      <c r="AH1" s="195" t="s">
        <v>44</v>
      </c>
      <c r="AI1" s="195" t="s">
        <v>45</v>
      </c>
      <c r="AJ1" s="106" t="s">
        <v>72</v>
      </c>
      <c r="AK1" s="195"/>
      <c r="AL1" s="195"/>
    </row>
    <row r="2" spans="1:38" s="85" customFormat="1" ht="12.75" customHeight="1" x14ac:dyDescent="0.2">
      <c r="A2" s="69"/>
      <c r="B2" s="44" t="s">
        <v>38</v>
      </c>
      <c r="C2" s="70" t="s">
        <v>135</v>
      </c>
      <c r="D2" s="202" t="s">
        <v>35</v>
      </c>
      <c r="E2" s="111" t="s">
        <v>36</v>
      </c>
      <c r="F2" s="75" t="s">
        <v>37</v>
      </c>
      <c r="G2" s="72">
        <v>0</v>
      </c>
      <c r="H2" s="73">
        <f t="shared" ref="H2" si="0">IF(G2=0,1,IF(G2&lt;2.4,2,3))</f>
        <v>1</v>
      </c>
      <c r="I2" s="72">
        <v>1</v>
      </c>
      <c r="J2" s="72">
        <v>5</v>
      </c>
      <c r="K2" s="72">
        <v>5</v>
      </c>
      <c r="L2" s="73">
        <f t="shared" ref="L2" si="1">IF(J2&lt;0.2,0,IF(J2/K2=1,1,IF(J2/K2&gt;0.77,2,3)))</f>
        <v>1</v>
      </c>
      <c r="M2" s="72">
        <v>41.5</v>
      </c>
      <c r="N2" s="74">
        <f t="shared" ref="N2" si="2">IF(M2&lt;1,0,M2/J2)</f>
        <v>8.3000000000000007</v>
      </c>
      <c r="O2" s="69">
        <f t="shared" ref="O2" si="3">IF(N2&gt;19.9,1,IF(N2&gt;14.91,2,3))</f>
        <v>3</v>
      </c>
      <c r="P2" s="75">
        <v>20</v>
      </c>
      <c r="Q2" s="75">
        <v>0.8</v>
      </c>
      <c r="R2" s="76">
        <f t="shared" ref="R2" si="4">Q2+P2</f>
        <v>20.8</v>
      </c>
      <c r="S2" s="77">
        <f t="shared" ref="S2" si="5">IF(R2&lt;1,0,P2/R2)</f>
        <v>0.96153846153846145</v>
      </c>
      <c r="T2" s="78">
        <f t="shared" ref="T2" si="6">IF(S2&gt;0.891,1,IF(S2&gt;0.591,2,3))</f>
        <v>1</v>
      </c>
      <c r="U2" s="72">
        <v>2</v>
      </c>
      <c r="V2" s="78">
        <f t="shared" ref="V2" si="7">IF(U2&lt;1,3,IF(U2/(J2*4)&gt;0.949,1,IF(U2/(J2*4)&gt;0.599,2,3)))</f>
        <v>3</v>
      </c>
      <c r="W2" s="76">
        <f t="shared" ref="W2" si="8">IF(J2&lt;2,0,R2/J2)</f>
        <v>4.16</v>
      </c>
      <c r="X2" s="78">
        <f t="shared" ref="X2" si="9">IF(W2&gt;4.9,1,IF(W2&gt;3.9,2,3))</f>
        <v>2</v>
      </c>
      <c r="Y2" s="75">
        <v>1</v>
      </c>
      <c r="Z2" s="79">
        <v>1</v>
      </c>
      <c r="AA2" s="80">
        <v>10</v>
      </c>
      <c r="AB2" s="81">
        <f t="shared" ref="AB2" si="10">IF(J2&lt;2,0,IF(AA2/(J2*4)&gt;0.949,1,IF(AA2/(J2*4)&gt;0.749,2,3)))</f>
        <v>3</v>
      </c>
      <c r="AC2" s="79">
        <v>1</v>
      </c>
      <c r="AD2" s="82">
        <f t="shared" ref="AD2" si="11">IF(M2&lt;1,0,R2/M2)</f>
        <v>0.50120481927710847</v>
      </c>
      <c r="AE2" s="81">
        <f t="shared" ref="AE2" si="12">IF(AC2&lt;1,0,AC2+AB2+Z2+Y2+X2+V2+T2+O2+L2+I2+H2)</f>
        <v>18</v>
      </c>
      <c r="AF2" s="83">
        <f t="shared" ref="AF2" si="13">IF(AE2&lt;1,0,AD2/AE2*10000)</f>
        <v>278.44712182061579</v>
      </c>
      <c r="AG2" s="84">
        <v>64.3</v>
      </c>
      <c r="AH2" s="85">
        <f>P2+Q2+AG2</f>
        <v>85.1</v>
      </c>
      <c r="AI2" s="85">
        <f>M2</f>
        <v>41.5</v>
      </c>
      <c r="AJ2" s="177" t="s">
        <v>96</v>
      </c>
    </row>
    <row r="3" spans="1:38" s="216" customFormat="1" x14ac:dyDescent="0.2">
      <c r="A3" s="229"/>
      <c r="C3" s="230"/>
      <c r="D3" s="254"/>
      <c r="E3" s="232"/>
      <c r="F3" s="233"/>
      <c r="G3" s="233"/>
      <c r="H3" s="234"/>
      <c r="I3" s="233"/>
      <c r="J3" s="233"/>
      <c r="K3" s="233"/>
      <c r="L3" s="234"/>
      <c r="M3" s="233"/>
      <c r="N3" s="235"/>
      <c r="O3" s="229"/>
      <c r="P3" s="233"/>
      <c r="Q3" s="233"/>
      <c r="R3" s="237"/>
      <c r="S3" s="238"/>
      <c r="T3" s="239"/>
      <c r="U3" s="233"/>
      <c r="V3" s="239"/>
      <c r="W3" s="237"/>
      <c r="X3" s="239"/>
      <c r="Y3" s="233"/>
      <c r="Z3" s="233"/>
      <c r="AA3" s="233"/>
      <c r="AB3" s="239"/>
      <c r="AC3" s="233"/>
      <c r="AD3" s="240"/>
      <c r="AE3" s="239"/>
      <c r="AF3" s="237"/>
      <c r="AG3" s="252"/>
      <c r="AJ3" s="294"/>
    </row>
    <row r="4" spans="1:38" s="216" customFormat="1" x14ac:dyDescent="0.2">
      <c r="A4" s="229"/>
      <c r="B4" s="225"/>
      <c r="C4" s="230"/>
      <c r="D4" s="254"/>
      <c r="E4" s="236"/>
      <c r="F4" s="233"/>
      <c r="G4" s="233"/>
      <c r="H4" s="234"/>
      <c r="I4" s="233"/>
      <c r="J4" s="233"/>
      <c r="K4" s="233"/>
      <c r="L4" s="234"/>
      <c r="M4" s="233"/>
      <c r="N4" s="235"/>
      <c r="O4" s="229"/>
      <c r="P4" s="233"/>
      <c r="Q4" s="233"/>
      <c r="R4" s="237"/>
      <c r="S4" s="238"/>
      <c r="T4" s="239"/>
      <c r="U4" s="233"/>
      <c r="V4" s="239"/>
      <c r="W4" s="237"/>
      <c r="X4" s="239"/>
      <c r="Y4" s="233"/>
      <c r="Z4" s="233"/>
      <c r="AA4" s="233"/>
      <c r="AB4" s="239"/>
      <c r="AC4" s="233"/>
      <c r="AD4" s="240"/>
      <c r="AE4" s="239"/>
      <c r="AF4" s="237"/>
      <c r="AG4" s="252"/>
      <c r="AJ4" s="294"/>
    </row>
    <row r="5" spans="1:38" s="216" customFormat="1" x14ac:dyDescent="0.2">
      <c r="A5" s="229"/>
      <c r="C5" s="230"/>
      <c r="D5" s="256"/>
      <c r="E5" s="236"/>
      <c r="F5" s="233"/>
      <c r="G5" s="233"/>
      <c r="H5" s="234"/>
      <c r="I5" s="233"/>
      <c r="J5" s="233"/>
      <c r="K5" s="233"/>
      <c r="L5" s="234"/>
      <c r="M5" s="233"/>
      <c r="N5" s="235"/>
      <c r="O5" s="229"/>
      <c r="P5" s="236"/>
      <c r="Q5" s="236"/>
      <c r="R5" s="237"/>
      <c r="S5" s="238"/>
      <c r="T5" s="239"/>
      <c r="U5" s="233"/>
      <c r="V5" s="239"/>
      <c r="W5" s="237"/>
      <c r="X5" s="239"/>
      <c r="Y5" s="236"/>
      <c r="Z5" s="236"/>
      <c r="AA5" s="233"/>
      <c r="AB5" s="239"/>
      <c r="AC5" s="236"/>
      <c r="AD5" s="240"/>
      <c r="AE5" s="239"/>
      <c r="AF5" s="237"/>
      <c r="AG5" s="252"/>
      <c r="AJ5" s="294"/>
    </row>
    <row r="6" spans="1:38" s="216" customFormat="1" x14ac:dyDescent="0.2">
      <c r="A6" s="229"/>
      <c r="B6" s="225"/>
      <c r="C6" s="230"/>
      <c r="D6" s="254"/>
      <c r="E6" s="232"/>
      <c r="F6" s="233"/>
      <c r="G6" s="233"/>
      <c r="H6" s="234"/>
      <c r="I6" s="233"/>
      <c r="J6" s="233"/>
      <c r="K6" s="233"/>
      <c r="L6" s="234"/>
      <c r="M6" s="233"/>
      <c r="N6" s="235"/>
      <c r="O6" s="229"/>
      <c r="P6" s="236"/>
      <c r="Q6" s="233"/>
      <c r="R6" s="237"/>
      <c r="S6" s="238"/>
      <c r="T6" s="239"/>
      <c r="U6" s="233"/>
      <c r="V6" s="239"/>
      <c r="W6" s="237"/>
      <c r="X6" s="239"/>
      <c r="Y6" s="233"/>
      <c r="Z6" s="233"/>
      <c r="AA6" s="233"/>
      <c r="AB6" s="239"/>
      <c r="AC6" s="233"/>
      <c r="AD6" s="240"/>
      <c r="AE6" s="239"/>
      <c r="AF6" s="237"/>
      <c r="AG6" s="252"/>
      <c r="AJ6" s="294"/>
    </row>
    <row r="7" spans="1:38" s="216" customFormat="1" x14ac:dyDescent="0.2">
      <c r="A7" s="229"/>
      <c r="C7" s="230"/>
      <c r="D7" s="254"/>
      <c r="E7" s="232"/>
      <c r="F7" s="233"/>
      <c r="G7" s="233"/>
      <c r="H7" s="234"/>
      <c r="I7" s="233"/>
      <c r="J7" s="233"/>
      <c r="K7" s="233"/>
      <c r="L7" s="234"/>
      <c r="M7" s="233"/>
      <c r="N7" s="235"/>
      <c r="O7" s="229"/>
      <c r="P7" s="233"/>
      <c r="Q7" s="233"/>
      <c r="R7" s="237"/>
      <c r="S7" s="238"/>
      <c r="T7" s="239"/>
      <c r="U7" s="233"/>
      <c r="V7" s="239"/>
      <c r="W7" s="237"/>
      <c r="X7" s="239"/>
      <c r="Y7" s="233"/>
      <c r="Z7" s="233"/>
      <c r="AA7" s="233"/>
      <c r="AB7" s="239"/>
      <c r="AC7" s="233"/>
      <c r="AD7" s="240"/>
      <c r="AE7" s="239"/>
      <c r="AF7" s="237"/>
      <c r="AG7" s="252"/>
      <c r="AJ7" s="294"/>
    </row>
    <row r="8" spans="1:38" s="216" customFormat="1" x14ac:dyDescent="0.2">
      <c r="A8" s="229"/>
      <c r="B8" s="225"/>
      <c r="C8" s="230"/>
      <c r="D8" s="254"/>
      <c r="E8" s="232"/>
      <c r="F8" s="233"/>
      <c r="G8" s="233"/>
      <c r="H8" s="234"/>
      <c r="I8" s="233"/>
      <c r="J8" s="233"/>
      <c r="K8" s="233"/>
      <c r="L8" s="234"/>
      <c r="M8" s="233"/>
      <c r="N8" s="235"/>
      <c r="O8" s="229"/>
      <c r="P8" s="233"/>
      <c r="Q8" s="236"/>
      <c r="R8" s="237"/>
      <c r="S8" s="238"/>
      <c r="T8" s="239"/>
      <c r="U8" s="233"/>
      <c r="V8" s="239"/>
      <c r="W8" s="237"/>
      <c r="X8" s="239"/>
      <c r="Y8" s="233"/>
      <c r="Z8" s="233"/>
      <c r="AA8" s="233"/>
      <c r="AB8" s="239"/>
      <c r="AC8" s="233"/>
      <c r="AD8" s="240"/>
      <c r="AE8" s="239"/>
      <c r="AF8" s="237"/>
      <c r="AG8" s="252"/>
      <c r="AJ8" s="294"/>
    </row>
    <row r="9" spans="1:38" s="216" customFormat="1" x14ac:dyDescent="0.2">
      <c r="A9" s="229"/>
      <c r="C9" s="230"/>
      <c r="D9" s="254"/>
      <c r="E9" s="232"/>
      <c r="F9" s="233"/>
      <c r="G9" s="233"/>
      <c r="H9" s="234"/>
      <c r="I9" s="233"/>
      <c r="J9" s="233"/>
      <c r="K9" s="233"/>
      <c r="L9" s="234"/>
      <c r="M9" s="233"/>
      <c r="N9" s="235"/>
      <c r="O9" s="229"/>
      <c r="P9" s="236"/>
      <c r="Q9" s="233"/>
      <c r="R9" s="237"/>
      <c r="S9" s="238"/>
      <c r="T9" s="239"/>
      <c r="U9" s="233"/>
      <c r="V9" s="239"/>
      <c r="W9" s="237"/>
      <c r="X9" s="239"/>
      <c r="Y9" s="233"/>
      <c r="Z9" s="233"/>
      <c r="AA9" s="233"/>
      <c r="AB9" s="239"/>
      <c r="AC9" s="233"/>
      <c r="AD9" s="240"/>
      <c r="AE9" s="239"/>
      <c r="AF9" s="237"/>
      <c r="AG9" s="252"/>
      <c r="AJ9" s="294"/>
    </row>
    <row r="10" spans="1:38" s="216" customFormat="1" x14ac:dyDescent="0.2">
      <c r="A10" s="229"/>
      <c r="C10" s="230"/>
      <c r="D10" s="254"/>
      <c r="E10" s="232"/>
      <c r="F10" s="233"/>
      <c r="G10" s="233"/>
      <c r="H10" s="234"/>
      <c r="I10" s="233"/>
      <c r="J10" s="233"/>
      <c r="K10" s="233"/>
      <c r="L10" s="234"/>
      <c r="M10" s="233"/>
      <c r="N10" s="235"/>
      <c r="O10" s="229"/>
      <c r="P10" s="236"/>
      <c r="Q10" s="233"/>
      <c r="R10" s="237"/>
      <c r="S10" s="238"/>
      <c r="T10" s="239"/>
      <c r="U10" s="233"/>
      <c r="V10" s="239"/>
      <c r="W10" s="237"/>
      <c r="X10" s="239"/>
      <c r="Y10" s="233"/>
      <c r="Z10" s="233"/>
      <c r="AA10" s="233"/>
      <c r="AB10" s="239"/>
      <c r="AC10" s="233"/>
      <c r="AD10" s="240"/>
      <c r="AE10" s="239"/>
      <c r="AF10" s="237"/>
      <c r="AG10" s="252"/>
      <c r="AJ10" s="294"/>
    </row>
    <row r="11" spans="1:38" s="216" customFormat="1" x14ac:dyDescent="0.2">
      <c r="A11" s="229"/>
      <c r="C11" s="230"/>
      <c r="D11" s="254"/>
      <c r="E11" s="232"/>
      <c r="F11" s="233"/>
      <c r="G11" s="233"/>
      <c r="H11" s="234"/>
      <c r="I11" s="233"/>
      <c r="J11" s="233"/>
      <c r="K11" s="233"/>
      <c r="L11" s="234"/>
      <c r="M11" s="233"/>
      <c r="N11" s="235"/>
      <c r="O11" s="229"/>
      <c r="P11" s="233"/>
      <c r="Q11" s="236"/>
      <c r="R11" s="237"/>
      <c r="S11" s="238"/>
      <c r="T11" s="239"/>
      <c r="U11" s="233"/>
      <c r="V11" s="239"/>
      <c r="W11" s="237"/>
      <c r="X11" s="239"/>
      <c r="Y11" s="233"/>
      <c r="Z11" s="233"/>
      <c r="AA11" s="233"/>
      <c r="AB11" s="239"/>
      <c r="AC11" s="233"/>
      <c r="AD11" s="240"/>
      <c r="AE11" s="239"/>
      <c r="AF11" s="237"/>
      <c r="AG11" s="252"/>
      <c r="AJ11" s="294"/>
    </row>
    <row r="12" spans="1:38" s="216" customFormat="1" x14ac:dyDescent="0.2">
      <c r="A12" s="229"/>
      <c r="C12" s="230"/>
      <c r="D12" s="254"/>
      <c r="E12" s="232"/>
      <c r="F12" s="233"/>
      <c r="G12" s="233"/>
      <c r="H12" s="234"/>
      <c r="I12" s="233"/>
      <c r="J12" s="233"/>
      <c r="K12" s="233"/>
      <c r="L12" s="234"/>
      <c r="M12" s="233"/>
      <c r="N12" s="235"/>
      <c r="O12" s="229"/>
      <c r="P12" s="233"/>
      <c r="Q12" s="233"/>
      <c r="R12" s="237"/>
      <c r="S12" s="238"/>
      <c r="T12" s="239"/>
      <c r="U12" s="233"/>
      <c r="V12" s="239"/>
      <c r="W12" s="237"/>
      <c r="X12" s="239"/>
      <c r="Y12" s="233"/>
      <c r="Z12" s="233"/>
      <c r="AA12" s="233"/>
      <c r="AB12" s="239"/>
      <c r="AC12" s="233"/>
      <c r="AD12" s="240"/>
      <c r="AE12" s="239"/>
      <c r="AF12" s="237"/>
      <c r="AG12" s="252"/>
      <c r="AJ12" s="294"/>
    </row>
    <row r="13" spans="1:38" s="216" customFormat="1" x14ac:dyDescent="0.2">
      <c r="A13" s="229"/>
      <c r="C13" s="230"/>
      <c r="D13" s="254"/>
      <c r="E13" s="232"/>
      <c r="F13" s="233"/>
      <c r="G13" s="233"/>
      <c r="H13" s="234"/>
      <c r="I13" s="233"/>
      <c r="J13" s="233"/>
      <c r="K13" s="233"/>
      <c r="L13" s="234"/>
      <c r="M13" s="233"/>
      <c r="N13" s="235"/>
      <c r="O13" s="229"/>
      <c r="P13" s="236"/>
      <c r="Q13" s="233"/>
      <c r="R13" s="237"/>
      <c r="S13" s="238"/>
      <c r="T13" s="239"/>
      <c r="U13" s="233"/>
      <c r="V13" s="239"/>
      <c r="W13" s="237"/>
      <c r="X13" s="239"/>
      <c r="Y13" s="233"/>
      <c r="Z13" s="233"/>
      <c r="AA13" s="233"/>
      <c r="AB13" s="239"/>
      <c r="AC13" s="233"/>
      <c r="AD13" s="240"/>
      <c r="AE13" s="239"/>
      <c r="AF13" s="237"/>
      <c r="AG13" s="252"/>
      <c r="AJ13" s="294"/>
    </row>
    <row r="14" spans="1:38" s="216" customFormat="1" x14ac:dyDescent="0.2">
      <c r="A14" s="229"/>
      <c r="C14" s="230"/>
      <c r="D14" s="256"/>
      <c r="E14" s="232"/>
      <c r="F14" s="233"/>
      <c r="G14" s="233"/>
      <c r="H14" s="234"/>
      <c r="I14" s="233"/>
      <c r="J14" s="233"/>
      <c r="K14" s="233"/>
      <c r="L14" s="234"/>
      <c r="M14" s="233"/>
      <c r="N14" s="235"/>
      <c r="O14" s="229"/>
      <c r="P14" s="236"/>
      <c r="Q14" s="236"/>
      <c r="R14" s="237"/>
      <c r="S14" s="238"/>
      <c r="T14" s="239"/>
      <c r="U14" s="233"/>
      <c r="V14" s="239"/>
      <c r="W14" s="237"/>
      <c r="X14" s="239"/>
      <c r="Y14" s="236"/>
      <c r="Z14" s="236"/>
      <c r="AA14" s="233"/>
      <c r="AB14" s="239"/>
      <c r="AC14" s="236"/>
      <c r="AD14" s="240"/>
      <c r="AE14" s="239"/>
      <c r="AF14" s="237"/>
      <c r="AG14" s="252"/>
      <c r="AJ14" s="294"/>
    </row>
    <row r="15" spans="1:38" s="216" customFormat="1" x14ac:dyDescent="0.2">
      <c r="A15" s="229"/>
      <c r="C15" s="230"/>
      <c r="D15" s="254"/>
      <c r="E15" s="232"/>
      <c r="F15" s="233"/>
      <c r="G15" s="233"/>
      <c r="H15" s="234"/>
      <c r="I15" s="233"/>
      <c r="J15" s="233"/>
      <c r="K15" s="233"/>
      <c r="L15" s="234"/>
      <c r="M15" s="233"/>
      <c r="N15" s="235"/>
      <c r="O15" s="229"/>
      <c r="P15" s="233"/>
      <c r="Q15" s="233"/>
      <c r="R15" s="237"/>
      <c r="S15" s="238"/>
      <c r="T15" s="239"/>
      <c r="U15" s="233"/>
      <c r="V15" s="239"/>
      <c r="W15" s="237"/>
      <c r="X15" s="239"/>
      <c r="Y15" s="233"/>
      <c r="Z15" s="233"/>
      <c r="AA15" s="233"/>
      <c r="AB15" s="239"/>
      <c r="AC15" s="233"/>
      <c r="AD15" s="240"/>
      <c r="AE15" s="239"/>
      <c r="AF15" s="237"/>
      <c r="AG15" s="252"/>
      <c r="AJ15" s="294"/>
    </row>
    <row r="16" spans="1:38" s="216" customFormat="1" x14ac:dyDescent="0.2">
      <c r="A16" s="229"/>
      <c r="C16" s="230"/>
      <c r="D16" s="256"/>
      <c r="E16" s="236"/>
      <c r="F16" s="233"/>
      <c r="G16" s="233"/>
      <c r="H16" s="234"/>
      <c r="I16" s="233"/>
      <c r="J16" s="233"/>
      <c r="K16" s="233"/>
      <c r="L16" s="234"/>
      <c r="M16" s="233"/>
      <c r="N16" s="235"/>
      <c r="O16" s="229"/>
      <c r="P16" s="233"/>
      <c r="Q16" s="233"/>
      <c r="R16" s="237"/>
      <c r="S16" s="238"/>
      <c r="T16" s="239"/>
      <c r="U16" s="233"/>
      <c r="V16" s="239"/>
      <c r="W16" s="237"/>
      <c r="X16" s="239"/>
      <c r="Y16" s="236"/>
      <c r="Z16" s="236"/>
      <c r="AA16" s="233"/>
      <c r="AB16" s="239"/>
      <c r="AC16" s="236"/>
      <c r="AD16" s="240"/>
      <c r="AE16" s="239"/>
      <c r="AF16" s="237"/>
      <c r="AG16" s="252"/>
      <c r="AJ16" s="294"/>
    </row>
    <row r="17" spans="1:36" s="216" customFormat="1" x14ac:dyDescent="0.2">
      <c r="A17" s="229"/>
      <c r="C17" s="230"/>
      <c r="D17" s="254"/>
      <c r="E17" s="232"/>
      <c r="F17" s="233"/>
      <c r="G17" s="233"/>
      <c r="H17" s="234"/>
      <c r="I17" s="233"/>
      <c r="J17" s="233"/>
      <c r="K17" s="233"/>
      <c r="L17" s="234"/>
      <c r="M17" s="233"/>
      <c r="N17" s="235"/>
      <c r="O17" s="229"/>
      <c r="P17" s="236"/>
      <c r="Q17" s="236"/>
      <c r="R17" s="237"/>
      <c r="S17" s="238"/>
      <c r="T17" s="239"/>
      <c r="U17" s="233"/>
      <c r="V17" s="239"/>
      <c r="W17" s="237"/>
      <c r="X17" s="239"/>
      <c r="Y17" s="233"/>
      <c r="Z17" s="233"/>
      <c r="AA17" s="233"/>
      <c r="AB17" s="239"/>
      <c r="AC17" s="233"/>
      <c r="AD17" s="240"/>
      <c r="AE17" s="239"/>
      <c r="AF17" s="237"/>
      <c r="AG17" s="252"/>
      <c r="AJ17" s="294"/>
    </row>
    <row r="18" spans="1:36" s="216" customFormat="1" x14ac:dyDescent="0.2">
      <c r="A18" s="229"/>
      <c r="C18" s="230"/>
      <c r="D18" s="254"/>
      <c r="E18" s="232"/>
      <c r="F18" s="233"/>
      <c r="G18" s="233"/>
      <c r="H18" s="234"/>
      <c r="I18" s="233"/>
      <c r="J18" s="233"/>
      <c r="K18" s="233"/>
      <c r="L18" s="234"/>
      <c r="M18" s="233"/>
      <c r="N18" s="235"/>
      <c r="O18" s="229"/>
      <c r="P18" s="236"/>
      <c r="Q18" s="233"/>
      <c r="R18" s="237"/>
      <c r="S18" s="238"/>
      <c r="T18" s="239"/>
      <c r="U18" s="233"/>
      <c r="V18" s="239"/>
      <c r="W18" s="237"/>
      <c r="X18" s="239"/>
      <c r="Y18" s="233"/>
      <c r="Z18" s="233"/>
      <c r="AA18" s="233"/>
      <c r="AB18" s="239"/>
      <c r="AC18" s="233"/>
      <c r="AD18" s="240"/>
      <c r="AE18" s="239"/>
      <c r="AF18" s="237"/>
      <c r="AG18" s="252"/>
      <c r="AJ18" s="294"/>
    </row>
    <row r="19" spans="1:36" s="216" customFormat="1" x14ac:dyDescent="0.2">
      <c r="A19" s="229"/>
      <c r="B19" s="225"/>
      <c r="C19" s="230"/>
      <c r="D19" s="257"/>
      <c r="E19" s="232"/>
      <c r="F19" s="236"/>
      <c r="G19" s="233"/>
      <c r="H19" s="234"/>
      <c r="I19" s="233"/>
      <c r="J19" s="233"/>
      <c r="K19" s="233"/>
      <c r="L19" s="234"/>
      <c r="M19" s="233"/>
      <c r="N19" s="235"/>
      <c r="O19" s="229"/>
      <c r="P19" s="233"/>
      <c r="Q19" s="233"/>
      <c r="R19" s="237"/>
      <c r="S19" s="238"/>
      <c r="T19" s="239"/>
      <c r="U19" s="233"/>
      <c r="V19" s="239"/>
      <c r="W19" s="237"/>
      <c r="X19" s="239"/>
      <c r="Y19" s="236"/>
      <c r="Z19" s="236"/>
      <c r="AA19" s="233"/>
      <c r="AB19" s="239"/>
      <c r="AC19" s="236"/>
      <c r="AD19" s="240"/>
      <c r="AE19" s="239"/>
      <c r="AF19" s="237"/>
      <c r="AG19" s="252"/>
      <c r="AJ19" s="294"/>
    </row>
    <row r="20" spans="1:36" s="216" customFormat="1" x14ac:dyDescent="0.2">
      <c r="A20" s="229"/>
      <c r="C20" s="230"/>
      <c r="D20" s="256"/>
      <c r="E20" s="236"/>
      <c r="F20" s="233"/>
      <c r="G20" s="233"/>
      <c r="H20" s="234"/>
      <c r="I20" s="233"/>
      <c r="J20" s="233"/>
      <c r="K20" s="233"/>
      <c r="L20" s="234"/>
      <c r="M20" s="233"/>
      <c r="N20" s="235"/>
      <c r="O20" s="229"/>
      <c r="P20" s="233"/>
      <c r="Q20" s="236"/>
      <c r="R20" s="237"/>
      <c r="S20" s="238"/>
      <c r="T20" s="239"/>
      <c r="U20" s="233"/>
      <c r="V20" s="239"/>
      <c r="W20" s="237"/>
      <c r="X20" s="239"/>
      <c r="Y20" s="236"/>
      <c r="Z20" s="236"/>
      <c r="AA20" s="233"/>
      <c r="AB20" s="239"/>
      <c r="AC20" s="236"/>
      <c r="AD20" s="240"/>
      <c r="AE20" s="239"/>
      <c r="AF20" s="237"/>
      <c r="AG20" s="252"/>
      <c r="AJ20" s="294"/>
    </row>
    <row r="21" spans="1:36" s="216" customFormat="1" x14ac:dyDescent="0.2">
      <c r="A21" s="229"/>
      <c r="B21" s="225"/>
      <c r="C21" s="230"/>
      <c r="D21" s="256"/>
      <c r="E21" s="232"/>
      <c r="F21" s="236"/>
      <c r="G21" s="233"/>
      <c r="H21" s="234"/>
      <c r="I21" s="233"/>
      <c r="J21" s="233"/>
      <c r="K21" s="233"/>
      <c r="L21" s="234"/>
      <c r="M21" s="233"/>
      <c r="N21" s="235"/>
      <c r="O21" s="229"/>
      <c r="P21" s="236"/>
      <c r="Q21" s="233"/>
      <c r="R21" s="237"/>
      <c r="S21" s="238"/>
      <c r="T21" s="239"/>
      <c r="U21" s="233"/>
      <c r="V21" s="239"/>
      <c r="W21" s="237"/>
      <c r="X21" s="239"/>
      <c r="Y21" s="236"/>
      <c r="Z21" s="236"/>
      <c r="AA21" s="233"/>
      <c r="AB21" s="239"/>
      <c r="AC21" s="236"/>
      <c r="AD21" s="240"/>
      <c r="AE21" s="239"/>
      <c r="AF21" s="237"/>
      <c r="AG21" s="252"/>
      <c r="AJ21" s="294"/>
    </row>
    <row r="22" spans="1:36" s="216" customFormat="1" x14ac:dyDescent="0.2">
      <c r="A22" s="229"/>
      <c r="C22" s="230"/>
      <c r="D22" s="254"/>
      <c r="E22" s="232"/>
      <c r="F22" s="233"/>
      <c r="G22" s="233"/>
      <c r="H22" s="234"/>
      <c r="I22" s="233"/>
      <c r="J22" s="233"/>
      <c r="K22" s="233"/>
      <c r="L22" s="234"/>
      <c r="M22" s="233"/>
      <c r="N22" s="235"/>
      <c r="O22" s="229"/>
      <c r="P22" s="236"/>
      <c r="Q22" s="233"/>
      <c r="R22" s="237"/>
      <c r="S22" s="238"/>
      <c r="T22" s="239"/>
      <c r="U22" s="233"/>
      <c r="V22" s="239"/>
      <c r="W22" s="237"/>
      <c r="X22" s="239"/>
      <c r="Y22" s="233"/>
      <c r="Z22" s="233"/>
      <c r="AA22" s="233"/>
      <c r="AB22" s="239"/>
      <c r="AC22" s="233"/>
      <c r="AD22" s="240"/>
      <c r="AE22" s="239"/>
      <c r="AF22" s="237"/>
      <c r="AG22" s="252"/>
      <c r="AJ22" s="294"/>
    </row>
    <row r="23" spans="1:36" s="216" customFormat="1" x14ac:dyDescent="0.2">
      <c r="A23" s="229"/>
      <c r="B23" s="225"/>
      <c r="C23" s="230"/>
      <c r="D23" s="254"/>
      <c r="E23" s="232"/>
      <c r="F23" s="233"/>
      <c r="G23" s="233"/>
      <c r="H23" s="234"/>
      <c r="I23" s="233"/>
      <c r="J23" s="233"/>
      <c r="K23" s="233"/>
      <c r="L23" s="234"/>
      <c r="M23" s="233"/>
      <c r="N23" s="235"/>
      <c r="O23" s="229"/>
      <c r="P23" s="233"/>
      <c r="Q23" s="236"/>
      <c r="R23" s="237"/>
      <c r="S23" s="238"/>
      <c r="T23" s="239"/>
      <c r="U23" s="233"/>
      <c r="V23" s="239"/>
      <c r="W23" s="237"/>
      <c r="X23" s="239"/>
      <c r="Y23" s="233"/>
      <c r="Z23" s="233"/>
      <c r="AA23" s="233"/>
      <c r="AB23" s="239"/>
      <c r="AC23" s="233"/>
      <c r="AD23" s="240"/>
      <c r="AE23" s="239"/>
      <c r="AF23" s="237"/>
      <c r="AG23" s="252"/>
      <c r="AJ23" s="294"/>
    </row>
    <row r="24" spans="1:36" s="216" customFormat="1" x14ac:dyDescent="0.2">
      <c r="A24" s="229"/>
      <c r="C24" s="230"/>
      <c r="D24" s="257"/>
      <c r="E24" s="232"/>
      <c r="F24" s="233"/>
      <c r="G24" s="233"/>
      <c r="H24" s="234"/>
      <c r="I24" s="233"/>
      <c r="J24" s="233"/>
      <c r="K24" s="233"/>
      <c r="L24" s="234"/>
      <c r="M24" s="233"/>
      <c r="N24" s="235"/>
      <c r="O24" s="229"/>
      <c r="P24" s="233"/>
      <c r="Q24" s="233"/>
      <c r="R24" s="237"/>
      <c r="S24" s="238"/>
      <c r="T24" s="239"/>
      <c r="U24" s="233"/>
      <c r="V24" s="239"/>
      <c r="W24" s="237"/>
      <c r="X24" s="239"/>
      <c r="Y24" s="236"/>
      <c r="Z24" s="236"/>
      <c r="AA24" s="233"/>
      <c r="AB24" s="239"/>
      <c r="AC24" s="236"/>
      <c r="AD24" s="240"/>
      <c r="AE24" s="239"/>
      <c r="AF24" s="237"/>
      <c r="AG24" s="252"/>
      <c r="AJ24" s="294"/>
    </row>
    <row r="25" spans="1:36" s="216" customFormat="1" x14ac:dyDescent="0.2">
      <c r="A25" s="229"/>
      <c r="C25" s="230"/>
      <c r="D25" s="254"/>
      <c r="E25" s="232"/>
      <c r="F25" s="233"/>
      <c r="G25" s="233"/>
      <c r="H25" s="234"/>
      <c r="I25" s="233"/>
      <c r="J25" s="233"/>
      <c r="K25" s="233"/>
      <c r="L25" s="234"/>
      <c r="M25" s="233"/>
      <c r="N25" s="235"/>
      <c r="O25" s="229"/>
      <c r="P25" s="236"/>
      <c r="Q25" s="233"/>
      <c r="R25" s="237"/>
      <c r="S25" s="238"/>
      <c r="T25" s="239"/>
      <c r="U25" s="233"/>
      <c r="V25" s="239"/>
      <c r="W25" s="237"/>
      <c r="X25" s="239"/>
      <c r="Y25" s="233"/>
      <c r="Z25" s="233"/>
      <c r="AA25" s="233"/>
      <c r="AB25" s="239"/>
      <c r="AC25" s="233"/>
      <c r="AD25" s="240"/>
      <c r="AE25" s="239"/>
      <c r="AF25" s="237"/>
      <c r="AG25" s="252"/>
      <c r="AJ25" s="294"/>
    </row>
    <row r="26" spans="1:36" s="216" customFormat="1" x14ac:dyDescent="0.2">
      <c r="A26" s="229"/>
      <c r="C26" s="230"/>
      <c r="D26" s="256"/>
      <c r="E26" s="232"/>
      <c r="F26" s="233"/>
      <c r="G26" s="233"/>
      <c r="H26" s="234"/>
      <c r="I26" s="233"/>
      <c r="J26" s="233"/>
      <c r="K26" s="233"/>
      <c r="L26" s="234"/>
      <c r="M26" s="233"/>
      <c r="N26" s="235"/>
      <c r="O26" s="229"/>
      <c r="P26" s="236"/>
      <c r="Q26" s="236"/>
      <c r="R26" s="237"/>
      <c r="S26" s="238"/>
      <c r="T26" s="239"/>
      <c r="U26" s="233"/>
      <c r="V26" s="239"/>
      <c r="W26" s="237"/>
      <c r="X26" s="239"/>
      <c r="Y26" s="236"/>
      <c r="Z26" s="236"/>
      <c r="AA26" s="233"/>
      <c r="AB26" s="239"/>
      <c r="AC26" s="236"/>
      <c r="AD26" s="240"/>
      <c r="AE26" s="239"/>
      <c r="AF26" s="237"/>
      <c r="AG26" s="252"/>
      <c r="AJ26" s="294"/>
    </row>
    <row r="27" spans="1:36" s="216" customFormat="1" x14ac:dyDescent="0.2">
      <c r="A27" s="229"/>
      <c r="C27" s="230"/>
      <c r="D27" s="254"/>
      <c r="E27" s="232"/>
      <c r="F27" s="233"/>
      <c r="G27" s="233"/>
      <c r="H27" s="234"/>
      <c r="I27" s="233"/>
      <c r="J27" s="233"/>
      <c r="K27" s="233"/>
      <c r="L27" s="234"/>
      <c r="M27" s="233"/>
      <c r="N27" s="235"/>
      <c r="O27" s="229"/>
      <c r="P27" s="233"/>
      <c r="Q27" s="233"/>
      <c r="R27" s="237"/>
      <c r="S27" s="238"/>
      <c r="T27" s="239"/>
      <c r="U27" s="233"/>
      <c r="V27" s="239"/>
      <c r="W27" s="237"/>
      <c r="X27" s="239"/>
      <c r="Y27" s="233"/>
      <c r="Z27" s="233"/>
      <c r="AA27" s="233"/>
      <c r="AB27" s="239"/>
      <c r="AC27" s="233"/>
      <c r="AD27" s="240"/>
      <c r="AE27" s="239"/>
      <c r="AF27" s="237"/>
      <c r="AG27" s="252"/>
      <c r="AJ27" s="294"/>
    </row>
    <row r="28" spans="1:36" s="216" customFormat="1" x14ac:dyDescent="0.2">
      <c r="A28" s="229"/>
      <c r="B28" s="225"/>
      <c r="C28" s="230"/>
      <c r="D28" s="254"/>
      <c r="E28" s="232"/>
      <c r="F28" s="233"/>
      <c r="G28" s="233"/>
      <c r="H28" s="234"/>
      <c r="I28" s="233"/>
      <c r="J28" s="233"/>
      <c r="K28" s="233"/>
      <c r="L28" s="234"/>
      <c r="M28" s="233"/>
      <c r="N28" s="235"/>
      <c r="O28" s="229"/>
      <c r="P28" s="233"/>
      <c r="Q28" s="233"/>
      <c r="R28" s="237"/>
      <c r="S28" s="238"/>
      <c r="T28" s="239"/>
      <c r="U28" s="233"/>
      <c r="V28" s="239"/>
      <c r="W28" s="237"/>
      <c r="X28" s="239"/>
      <c r="Y28" s="233"/>
      <c r="Z28" s="233"/>
      <c r="AA28" s="233"/>
      <c r="AB28" s="239"/>
      <c r="AC28" s="233"/>
      <c r="AD28" s="240"/>
      <c r="AE28" s="239"/>
      <c r="AF28" s="237"/>
      <c r="AG28" s="252"/>
      <c r="AJ28" s="294"/>
    </row>
    <row r="29" spans="1:36" s="216" customFormat="1" x14ac:dyDescent="0.2">
      <c r="A29" s="229"/>
      <c r="C29" s="230"/>
      <c r="D29" s="256"/>
      <c r="E29" s="232"/>
      <c r="F29" s="236"/>
      <c r="G29" s="233"/>
      <c r="H29" s="234"/>
      <c r="I29" s="233"/>
      <c r="J29" s="233"/>
      <c r="K29" s="233"/>
      <c r="L29" s="234"/>
      <c r="M29" s="233"/>
      <c r="N29" s="235"/>
      <c r="O29" s="229"/>
      <c r="P29" s="236"/>
      <c r="Q29" s="236"/>
      <c r="R29" s="237"/>
      <c r="S29" s="238"/>
      <c r="T29" s="239"/>
      <c r="U29" s="233"/>
      <c r="V29" s="239"/>
      <c r="W29" s="237"/>
      <c r="X29" s="239"/>
      <c r="Y29" s="236"/>
      <c r="Z29" s="236"/>
      <c r="AA29" s="233"/>
      <c r="AB29" s="239"/>
      <c r="AC29" s="236"/>
      <c r="AD29" s="240"/>
      <c r="AE29" s="239"/>
      <c r="AF29" s="237"/>
      <c r="AG29" s="252"/>
      <c r="AJ29" s="294"/>
    </row>
    <row r="30" spans="1:36" s="216" customFormat="1" x14ac:dyDescent="0.2">
      <c r="A30" s="229"/>
      <c r="B30" s="225"/>
      <c r="C30" s="230"/>
      <c r="D30" s="254"/>
      <c r="E30" s="232"/>
      <c r="F30" s="233"/>
      <c r="G30" s="233"/>
      <c r="H30" s="234"/>
      <c r="I30" s="233"/>
      <c r="J30" s="233"/>
      <c r="K30" s="233"/>
      <c r="L30" s="234"/>
      <c r="M30" s="233"/>
      <c r="N30" s="235"/>
      <c r="O30" s="229"/>
      <c r="P30" s="236"/>
      <c r="Q30" s="233"/>
      <c r="R30" s="237"/>
      <c r="S30" s="238"/>
      <c r="T30" s="239"/>
      <c r="U30" s="233"/>
      <c r="V30" s="239"/>
      <c r="W30" s="237"/>
      <c r="X30" s="239"/>
      <c r="Y30" s="233"/>
      <c r="Z30" s="233"/>
      <c r="AA30" s="233"/>
      <c r="AB30" s="239"/>
      <c r="AC30" s="233"/>
      <c r="AD30" s="240"/>
      <c r="AE30" s="239"/>
      <c r="AF30" s="237"/>
      <c r="AG30" s="252"/>
      <c r="AJ30" s="294"/>
    </row>
    <row r="31" spans="1:36" s="216" customFormat="1" x14ac:dyDescent="0.2">
      <c r="A31" s="229"/>
      <c r="C31" s="230"/>
      <c r="D31" s="254"/>
      <c r="E31" s="232"/>
      <c r="F31" s="233"/>
      <c r="G31" s="233"/>
      <c r="H31" s="234"/>
      <c r="I31" s="233"/>
      <c r="J31" s="233"/>
      <c r="K31" s="233"/>
      <c r="L31" s="234"/>
      <c r="M31" s="233"/>
      <c r="N31" s="235"/>
      <c r="O31" s="229"/>
      <c r="P31" s="233"/>
      <c r="Q31" s="233"/>
      <c r="R31" s="237"/>
      <c r="S31" s="238"/>
      <c r="T31" s="239"/>
      <c r="U31" s="233"/>
      <c r="V31" s="239"/>
      <c r="W31" s="237"/>
      <c r="X31" s="239"/>
      <c r="Y31" s="233"/>
      <c r="Z31" s="233"/>
      <c r="AA31" s="233"/>
      <c r="AB31" s="239"/>
      <c r="AC31" s="233"/>
      <c r="AD31" s="240"/>
      <c r="AE31" s="239"/>
      <c r="AF31" s="237"/>
      <c r="AG31" s="252"/>
      <c r="AJ31" s="294"/>
    </row>
    <row r="32" spans="1:36" s="216" customFormat="1" x14ac:dyDescent="0.2">
      <c r="A32" s="229"/>
      <c r="B32" s="225"/>
      <c r="C32" s="230"/>
      <c r="D32" s="254"/>
      <c r="E32" s="232"/>
      <c r="F32" s="233"/>
      <c r="G32" s="233"/>
      <c r="H32" s="234"/>
      <c r="I32" s="233"/>
      <c r="J32" s="233"/>
      <c r="K32" s="233"/>
      <c r="L32" s="234"/>
      <c r="M32" s="233"/>
      <c r="N32" s="235"/>
      <c r="O32" s="229"/>
      <c r="P32" s="233"/>
      <c r="Q32" s="236"/>
      <c r="R32" s="237"/>
      <c r="S32" s="238"/>
      <c r="T32" s="239"/>
      <c r="U32" s="233"/>
      <c r="V32" s="239"/>
      <c r="W32" s="237"/>
      <c r="X32" s="239"/>
      <c r="Y32" s="233"/>
      <c r="Z32" s="233"/>
      <c r="AA32" s="233"/>
      <c r="AB32" s="239"/>
      <c r="AC32" s="233"/>
      <c r="AD32" s="240"/>
      <c r="AE32" s="239"/>
      <c r="AF32" s="237"/>
      <c r="AG32" s="252"/>
      <c r="AJ32" s="294"/>
    </row>
    <row r="33" spans="1:36" s="216" customFormat="1" x14ac:dyDescent="0.2">
      <c r="A33" s="229"/>
      <c r="C33" s="230"/>
      <c r="D33" s="254"/>
      <c r="E33" s="232"/>
      <c r="F33" s="233"/>
      <c r="G33" s="233"/>
      <c r="H33" s="234"/>
      <c r="I33" s="233"/>
      <c r="J33" s="233"/>
      <c r="K33" s="233"/>
      <c r="L33" s="234"/>
      <c r="M33" s="233"/>
      <c r="N33" s="235"/>
      <c r="O33" s="229"/>
      <c r="P33" s="236"/>
      <c r="Q33" s="233"/>
      <c r="R33" s="237"/>
      <c r="S33" s="238"/>
      <c r="T33" s="239"/>
      <c r="U33" s="233"/>
      <c r="V33" s="239"/>
      <c r="W33" s="237"/>
      <c r="X33" s="239"/>
      <c r="Y33" s="233"/>
      <c r="Z33" s="233"/>
      <c r="AA33" s="233"/>
      <c r="AB33" s="239"/>
      <c r="AC33" s="233"/>
      <c r="AD33" s="240"/>
      <c r="AE33" s="239"/>
      <c r="AF33" s="237"/>
      <c r="AG33" s="252"/>
      <c r="AJ33" s="294"/>
    </row>
    <row r="34" spans="1:36" s="216" customFormat="1" x14ac:dyDescent="0.2">
      <c r="A34" s="229"/>
      <c r="B34" s="225"/>
      <c r="C34" s="230"/>
      <c r="D34" s="254"/>
      <c r="E34" s="232"/>
      <c r="F34" s="233"/>
      <c r="G34" s="233"/>
      <c r="H34" s="234"/>
      <c r="I34" s="233"/>
      <c r="J34" s="233"/>
      <c r="K34" s="233"/>
      <c r="L34" s="234"/>
      <c r="M34" s="233"/>
      <c r="N34" s="235"/>
      <c r="O34" s="229"/>
      <c r="P34" s="236"/>
      <c r="Q34" s="233"/>
      <c r="R34" s="237"/>
      <c r="S34" s="238"/>
      <c r="T34" s="239"/>
      <c r="U34" s="233"/>
      <c r="V34" s="239"/>
      <c r="W34" s="237"/>
      <c r="X34" s="239"/>
      <c r="Y34" s="233"/>
      <c r="Z34" s="233"/>
      <c r="AA34" s="233"/>
      <c r="AB34" s="239"/>
      <c r="AC34" s="233"/>
      <c r="AD34" s="240"/>
      <c r="AE34" s="239"/>
      <c r="AF34" s="237"/>
      <c r="AG34" s="252"/>
      <c r="AJ34" s="294"/>
    </row>
    <row r="35" spans="1:36" s="216" customFormat="1" x14ac:dyDescent="0.2">
      <c r="A35" s="229"/>
      <c r="C35" s="230"/>
      <c r="D35" s="254"/>
      <c r="E35" s="232"/>
      <c r="F35" s="233"/>
      <c r="G35" s="233"/>
      <c r="H35" s="234"/>
      <c r="I35" s="233"/>
      <c r="J35" s="233"/>
      <c r="K35" s="233"/>
      <c r="L35" s="234"/>
      <c r="M35" s="233"/>
      <c r="N35" s="235"/>
      <c r="O35" s="229"/>
      <c r="P35" s="233"/>
      <c r="Q35" s="236"/>
      <c r="R35" s="237"/>
      <c r="S35" s="238"/>
      <c r="T35" s="239"/>
      <c r="U35" s="233"/>
      <c r="V35" s="239"/>
      <c r="W35" s="237"/>
      <c r="X35" s="239"/>
      <c r="Y35" s="233"/>
      <c r="Z35" s="233"/>
      <c r="AA35" s="233"/>
      <c r="AB35" s="239"/>
      <c r="AC35" s="233"/>
      <c r="AD35" s="240"/>
      <c r="AE35" s="239"/>
      <c r="AF35" s="237"/>
      <c r="AG35" s="252"/>
      <c r="AJ35" s="294"/>
    </row>
    <row r="36" spans="1:36" s="216" customFormat="1" x14ac:dyDescent="0.2">
      <c r="A36" s="229"/>
      <c r="C36" s="230"/>
      <c r="D36" s="254"/>
      <c r="E36" s="232"/>
      <c r="F36" s="233"/>
      <c r="G36" s="233"/>
      <c r="H36" s="234"/>
      <c r="I36" s="233"/>
      <c r="J36" s="233"/>
      <c r="K36" s="233"/>
      <c r="L36" s="234"/>
      <c r="M36" s="233"/>
      <c r="N36" s="235"/>
      <c r="O36" s="229"/>
      <c r="P36" s="233"/>
      <c r="Q36" s="233"/>
      <c r="R36" s="237"/>
      <c r="S36" s="238"/>
      <c r="T36" s="239"/>
      <c r="U36" s="233"/>
      <c r="V36" s="239"/>
      <c r="W36" s="237"/>
      <c r="X36" s="239"/>
      <c r="Y36" s="233"/>
      <c r="Z36" s="233"/>
      <c r="AA36" s="233"/>
      <c r="AB36" s="239"/>
      <c r="AC36" s="233"/>
      <c r="AD36" s="240"/>
      <c r="AE36" s="239"/>
      <c r="AF36" s="237"/>
      <c r="AG36" s="252"/>
      <c r="AJ36" s="294"/>
    </row>
    <row r="37" spans="1:36" s="216" customFormat="1" x14ac:dyDescent="0.2">
      <c r="A37" s="229"/>
      <c r="C37" s="230"/>
      <c r="D37" s="256"/>
      <c r="E37" s="236"/>
      <c r="F37" s="233"/>
      <c r="G37" s="233"/>
      <c r="H37" s="234"/>
      <c r="I37" s="233"/>
      <c r="J37" s="233"/>
      <c r="K37" s="233"/>
      <c r="L37" s="234"/>
      <c r="M37" s="233"/>
      <c r="N37" s="235"/>
      <c r="O37" s="229"/>
      <c r="P37" s="236"/>
      <c r="Q37" s="233"/>
      <c r="R37" s="237"/>
      <c r="S37" s="238"/>
      <c r="T37" s="239"/>
      <c r="U37" s="233"/>
      <c r="V37" s="239"/>
      <c r="W37" s="237"/>
      <c r="X37" s="239"/>
      <c r="Y37" s="236"/>
      <c r="Z37" s="236"/>
      <c r="AA37" s="233"/>
      <c r="AB37" s="239"/>
      <c r="AC37" s="236"/>
      <c r="AD37" s="240"/>
      <c r="AE37" s="239"/>
      <c r="AF37" s="237"/>
      <c r="AG37" s="252"/>
      <c r="AJ37" s="294"/>
    </row>
    <row r="38" spans="1:36" s="216" customFormat="1" x14ac:dyDescent="0.2">
      <c r="A38" s="229"/>
      <c r="C38" s="230"/>
      <c r="D38" s="257"/>
      <c r="E38" s="232"/>
      <c r="F38" s="233"/>
      <c r="G38" s="233"/>
      <c r="H38" s="234"/>
      <c r="I38" s="233"/>
      <c r="J38" s="233"/>
      <c r="K38" s="233"/>
      <c r="L38" s="234"/>
      <c r="M38" s="233"/>
      <c r="N38" s="235"/>
      <c r="O38" s="229"/>
      <c r="P38" s="236"/>
      <c r="Q38" s="236"/>
      <c r="R38" s="237"/>
      <c r="S38" s="238"/>
      <c r="T38" s="239"/>
      <c r="U38" s="233"/>
      <c r="V38" s="239"/>
      <c r="W38" s="237"/>
      <c r="X38" s="239"/>
      <c r="Y38" s="236"/>
      <c r="Z38" s="236"/>
      <c r="AA38" s="233"/>
      <c r="AB38" s="239"/>
      <c r="AC38" s="236"/>
      <c r="AD38" s="240"/>
      <c r="AE38" s="239"/>
      <c r="AF38" s="237"/>
      <c r="AG38" s="252"/>
      <c r="AJ38" s="294"/>
    </row>
    <row r="39" spans="1:36" s="216" customFormat="1" x14ac:dyDescent="0.2">
      <c r="A39" s="229"/>
      <c r="C39" s="230"/>
      <c r="D39" s="254"/>
      <c r="E39" s="232"/>
      <c r="F39" s="233"/>
      <c r="G39" s="233"/>
      <c r="H39" s="234"/>
      <c r="I39" s="233"/>
      <c r="J39" s="233"/>
      <c r="K39" s="233"/>
      <c r="L39" s="234"/>
      <c r="M39" s="233"/>
      <c r="N39" s="235"/>
      <c r="O39" s="229"/>
      <c r="P39" s="233"/>
      <c r="Q39" s="233"/>
      <c r="R39" s="237"/>
      <c r="S39" s="238"/>
      <c r="T39" s="239"/>
      <c r="U39" s="233"/>
      <c r="V39" s="239"/>
      <c r="W39" s="237"/>
      <c r="X39" s="239"/>
      <c r="Y39" s="233"/>
      <c r="Z39" s="233"/>
      <c r="AA39" s="233"/>
      <c r="AB39" s="239"/>
      <c r="AC39" s="233"/>
      <c r="AD39" s="240"/>
      <c r="AE39" s="239"/>
      <c r="AF39" s="237"/>
      <c r="AG39" s="252"/>
      <c r="AJ39" s="294"/>
    </row>
    <row r="40" spans="1:36" s="216" customFormat="1" x14ac:dyDescent="0.2">
      <c r="A40" s="229"/>
      <c r="C40" s="230"/>
      <c r="D40" s="254"/>
      <c r="E40" s="232"/>
      <c r="F40" s="233"/>
      <c r="G40" s="233"/>
      <c r="H40" s="234"/>
      <c r="I40" s="233"/>
      <c r="J40" s="233"/>
      <c r="K40" s="233"/>
      <c r="L40" s="234"/>
      <c r="M40" s="233"/>
      <c r="N40" s="235"/>
      <c r="O40" s="229"/>
      <c r="P40" s="233"/>
      <c r="Q40" s="233"/>
      <c r="R40" s="237"/>
      <c r="S40" s="238"/>
      <c r="T40" s="239"/>
      <c r="U40" s="233"/>
      <c r="V40" s="239"/>
      <c r="W40" s="237"/>
      <c r="X40" s="239"/>
      <c r="Y40" s="233"/>
      <c r="Z40" s="233"/>
      <c r="AA40" s="233"/>
      <c r="AB40" s="239"/>
      <c r="AC40" s="233"/>
      <c r="AD40" s="240"/>
      <c r="AE40" s="239"/>
      <c r="AF40" s="237"/>
      <c r="AG40" s="252"/>
      <c r="AJ40" s="294"/>
    </row>
    <row r="41" spans="1:36" s="216" customFormat="1" x14ac:dyDescent="0.2">
      <c r="A41" s="229"/>
      <c r="C41" s="230"/>
      <c r="D41" s="256"/>
      <c r="E41" s="236"/>
      <c r="F41" s="233"/>
      <c r="G41" s="233"/>
      <c r="H41" s="234"/>
      <c r="I41" s="233"/>
      <c r="J41" s="233"/>
      <c r="K41" s="233"/>
      <c r="L41" s="234"/>
      <c r="M41" s="233"/>
      <c r="N41" s="235"/>
      <c r="O41" s="229"/>
      <c r="P41" s="236"/>
      <c r="Q41" s="236"/>
      <c r="R41" s="237"/>
      <c r="S41" s="238"/>
      <c r="T41" s="239"/>
      <c r="U41" s="233"/>
      <c r="V41" s="239"/>
      <c r="W41" s="237"/>
      <c r="X41" s="239"/>
      <c r="Y41" s="236"/>
      <c r="Z41" s="236"/>
      <c r="AA41" s="233"/>
      <c r="AB41" s="239"/>
      <c r="AC41" s="236"/>
      <c r="AD41" s="240"/>
      <c r="AE41" s="239"/>
      <c r="AF41" s="237"/>
      <c r="AG41" s="252"/>
      <c r="AJ41" s="294"/>
    </row>
    <row r="42" spans="1:36" s="216" customFormat="1" x14ac:dyDescent="0.2">
      <c r="A42" s="229"/>
      <c r="B42" s="225"/>
      <c r="C42" s="230"/>
      <c r="D42" s="256"/>
      <c r="E42" s="232"/>
      <c r="F42" s="236"/>
      <c r="G42" s="233"/>
      <c r="H42" s="234"/>
      <c r="I42" s="233"/>
      <c r="J42" s="233"/>
      <c r="K42" s="233"/>
      <c r="L42" s="234"/>
      <c r="M42" s="233"/>
      <c r="N42" s="235"/>
      <c r="O42" s="229"/>
      <c r="P42" s="236"/>
      <c r="Q42" s="233"/>
      <c r="R42" s="237"/>
      <c r="S42" s="238"/>
      <c r="T42" s="239"/>
      <c r="U42" s="233"/>
      <c r="V42" s="239"/>
      <c r="W42" s="237"/>
      <c r="X42" s="239"/>
      <c r="Y42" s="236"/>
      <c r="Z42" s="236"/>
      <c r="AA42" s="233"/>
      <c r="AB42" s="239"/>
      <c r="AC42" s="236"/>
      <c r="AD42" s="240"/>
      <c r="AE42" s="239"/>
      <c r="AF42" s="237"/>
      <c r="AG42" s="252"/>
      <c r="AJ42" s="294"/>
    </row>
    <row r="43" spans="1:36" s="216" customFormat="1" x14ac:dyDescent="0.2">
      <c r="D43" s="249"/>
      <c r="E43" s="236"/>
      <c r="F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G43" s="252"/>
      <c r="AJ43" s="294"/>
    </row>
    <row r="44" spans="1:36" s="216" customFormat="1" x14ac:dyDescent="0.2">
      <c r="D44" s="249"/>
      <c r="E44" s="236"/>
      <c r="F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49"/>
      <c r="Y44" s="249"/>
      <c r="Z44" s="249"/>
      <c r="AA44" s="249"/>
      <c r="AB44" s="249"/>
      <c r="AC44" s="249"/>
      <c r="AG44" s="252"/>
      <c r="AJ44" s="294"/>
    </row>
    <row r="45" spans="1:36" s="2" customFormat="1" x14ac:dyDescent="0.2">
      <c r="A45" s="22"/>
      <c r="B45" s="22"/>
      <c r="C45" s="22"/>
      <c r="D45" s="35"/>
      <c r="E45" s="27"/>
      <c r="F45" s="35"/>
      <c r="G45" s="22"/>
      <c r="H45" s="22"/>
      <c r="I45" s="22"/>
      <c r="J45" s="22"/>
      <c r="K45" s="22"/>
      <c r="L45" s="22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5"/>
      <c r="AA45" s="5"/>
      <c r="AB45" s="5"/>
      <c r="AC45" s="5"/>
      <c r="AG45" s="64"/>
      <c r="AJ45" s="185"/>
    </row>
    <row r="46" spans="1:36" s="2" customFormat="1" x14ac:dyDescent="0.2">
      <c r="A46" s="22"/>
      <c r="B46" s="22"/>
      <c r="C46" s="22"/>
      <c r="D46" s="35"/>
      <c r="E46" s="27"/>
      <c r="F46" s="35"/>
      <c r="G46" s="22"/>
      <c r="H46" s="22"/>
      <c r="I46" s="22"/>
      <c r="J46" s="22"/>
      <c r="K46" s="22"/>
      <c r="L46" s="22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5"/>
      <c r="AA46" s="5"/>
      <c r="AB46" s="5"/>
      <c r="AC46" s="5"/>
      <c r="AG46" s="64"/>
      <c r="AJ46" s="185"/>
    </row>
    <row r="47" spans="1:36" s="2" customFormat="1" x14ac:dyDescent="0.2">
      <c r="A47" s="22"/>
      <c r="B47" s="22"/>
      <c r="C47" s="22"/>
      <c r="D47" s="35"/>
      <c r="E47" s="27"/>
      <c r="F47" s="35"/>
      <c r="G47" s="22"/>
      <c r="H47" s="22"/>
      <c r="I47" s="22"/>
      <c r="J47" s="22"/>
      <c r="K47" s="22"/>
      <c r="L47" s="22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5"/>
      <c r="AA47" s="5"/>
      <c r="AB47" s="5"/>
      <c r="AC47" s="5"/>
      <c r="AG47" s="64"/>
      <c r="AJ47" s="185"/>
    </row>
    <row r="48" spans="1:36" s="2" customFormat="1" x14ac:dyDescent="0.2">
      <c r="A48" s="22"/>
      <c r="B48" s="22"/>
      <c r="C48" s="22"/>
      <c r="D48" s="35"/>
      <c r="E48" s="27"/>
      <c r="F48" s="35"/>
      <c r="G48" s="22"/>
      <c r="H48" s="22"/>
      <c r="I48" s="22"/>
      <c r="J48" s="22"/>
      <c r="K48" s="22"/>
      <c r="L48" s="22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5"/>
      <c r="AA48" s="5"/>
      <c r="AB48" s="5"/>
      <c r="AC48" s="5"/>
      <c r="AG48" s="64"/>
      <c r="AJ48" s="185"/>
    </row>
    <row r="49" spans="1:36" s="2" customFormat="1" x14ac:dyDescent="0.2">
      <c r="A49" s="22"/>
      <c r="B49" s="22"/>
      <c r="C49" s="22"/>
      <c r="D49" s="22"/>
      <c r="E49" s="36"/>
      <c r="F49" s="22"/>
      <c r="G49" s="22"/>
      <c r="H49" s="22"/>
      <c r="I49" s="22"/>
      <c r="J49" s="22"/>
      <c r="K49" s="22"/>
      <c r="L49" s="22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5"/>
      <c r="AA49" s="5"/>
      <c r="AB49" s="5"/>
      <c r="AC49" s="5"/>
      <c r="AG49" s="64"/>
      <c r="AJ49" s="185"/>
    </row>
    <row r="50" spans="1:36" s="2" customForma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5"/>
      <c r="AA50" s="5"/>
      <c r="AB50" s="5"/>
      <c r="AC50" s="5"/>
      <c r="AG50" s="64"/>
      <c r="AJ50" s="185"/>
    </row>
    <row r="51" spans="1:36" s="2" customForma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5"/>
      <c r="AA51" s="5"/>
      <c r="AB51" s="5"/>
      <c r="AC51" s="5"/>
      <c r="AG51" s="64"/>
      <c r="AJ51" s="185"/>
    </row>
    <row r="52" spans="1:36" s="2" customForma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5"/>
      <c r="AA52" s="5"/>
      <c r="AB52" s="5"/>
      <c r="AC52" s="5"/>
      <c r="AG52" s="64"/>
      <c r="AJ52" s="185"/>
    </row>
    <row r="53" spans="1:36" s="2" customForma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5"/>
      <c r="AA53" s="5"/>
      <c r="AB53" s="5"/>
      <c r="AC53" s="5"/>
      <c r="AG53" s="64"/>
      <c r="AJ53" s="185"/>
    </row>
    <row r="54" spans="1:36" s="2" customForma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5"/>
      <c r="AA54" s="5"/>
      <c r="AB54" s="5"/>
      <c r="AC54" s="5"/>
      <c r="AG54" s="64"/>
      <c r="AJ54" s="185"/>
    </row>
    <row r="55" spans="1:36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spans="1:36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36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36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36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36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36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36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36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spans="1:36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spans="1:25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spans="1:25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spans="1:25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spans="1:25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spans="1:25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spans="1:25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spans="1:25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spans="1:25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spans="1:25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spans="1:25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spans="1:25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spans="1:25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spans="1:25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spans="1:25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spans="1:25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spans="1:25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spans="1:25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spans="1:25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spans="1:25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spans="1:25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spans="1:25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spans="1:25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spans="1:25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spans="1:25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spans="1:25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spans="1:25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spans="1:25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spans="1:25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25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spans="1:25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spans="1:25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spans="1:25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spans="1:25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spans="1:25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spans="1:25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spans="1:25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spans="1:25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spans="1:25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spans="1:25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spans="1:25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spans="1:25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spans="1:25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spans="1:25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spans="1:25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spans="1:25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spans="1:25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spans="1:25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spans="1:25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spans="1:25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spans="1:25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spans="1:25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spans="1:25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spans="1:25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spans="1:25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spans="1:25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spans="1:25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spans="1:25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spans="1:25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spans="1:25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spans="1:25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spans="1:25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spans="1:25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spans="1:25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spans="1:25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spans="1:25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spans="1:25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spans="1:25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spans="1:25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spans="1:25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spans="1:25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spans="1:25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spans="1:25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spans="1:25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spans="1:25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spans="1:25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spans="1:25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spans="1:25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spans="1:25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spans="1:25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spans="1:25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spans="1:25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spans="1:25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spans="1:25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spans="1:25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spans="1:25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spans="1:25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spans="1:25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spans="1:25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spans="1:25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spans="1:25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spans="1:25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spans="1:25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spans="1:25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spans="1:25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spans="1:25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spans="1:25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spans="1:25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spans="1:25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spans="1:25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spans="1:25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spans="1:25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spans="1:25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spans="1:25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spans="1:25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spans="1:25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spans="1:25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spans="1:25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spans="1:25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spans="1:25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spans="1:25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spans="1:25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spans="1:25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spans="1:25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spans="1:25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spans="1:25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spans="1:25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spans="1:25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spans="1:25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spans="1:25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spans="1:25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spans="1:25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spans="1:25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spans="1:25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spans="1:25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spans="1:25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spans="1:25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spans="1:25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spans="1:25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spans="1:25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spans="1:25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spans="1:25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spans="1:25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spans="1:25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spans="1:25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spans="1:25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spans="1:25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spans="1:25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 spans="1:25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 spans="1:25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 spans="1:25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 spans="1:25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 spans="1:25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 spans="1:25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 spans="1:25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 spans="1:25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 spans="1:25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 spans="1:25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 spans="1:25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 spans="1:25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 spans="1:25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 spans="1:25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 spans="1:25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 spans="1:25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 spans="1:25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 spans="1:25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 spans="1:25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 spans="1:25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 spans="1:25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 spans="1:25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 spans="1:25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 spans="1:25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 spans="1:25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 spans="1:25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 spans="1:25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 spans="1:25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 spans="1:25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 spans="1:25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 spans="1:25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 spans="1:25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 spans="1:25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 spans="1:25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 spans="1:25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 spans="1:25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 spans="1:25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 spans="1:25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 spans="1:25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 spans="1:25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 spans="1:25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 spans="1:25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 spans="1:25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 spans="1:25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 spans="1:25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 spans="1:25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 spans="1:25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 spans="1:25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 spans="1:25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 spans="1:25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 spans="1:25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 spans="1:25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 spans="1:25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 spans="1:25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 spans="1:25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 spans="1:25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 spans="1:25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 spans="1:25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 spans="1:25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 spans="1:25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 spans="1:25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 spans="1:25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 spans="1:25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 spans="1:25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 spans="1:25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 spans="1:25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 spans="1:25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 spans="1:25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 spans="1:25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 spans="1:25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 spans="1:25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 spans="1:25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 spans="1:25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 spans="1:25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 spans="1:25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 spans="1:25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 spans="1:25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 spans="1:25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 spans="1:25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 spans="1:25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 spans="1:25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 spans="1:25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 spans="1:25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 spans="1:25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 spans="1:25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 spans="1:25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 spans="1:25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 spans="1:25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 spans="1:25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 spans="1:25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 spans="1:25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 spans="1:25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 spans="1:25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 spans="1:25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 spans="1:25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 spans="1:25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 spans="1:25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 spans="1:25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 spans="1:25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 spans="1:25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 spans="1:25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 spans="1:25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 spans="1:25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 spans="1:25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 spans="1:25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 spans="1:25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 spans="1:25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 spans="1:25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 spans="1:25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 spans="1:25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 spans="1:25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 spans="1:25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 spans="1:25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 spans="1:25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 spans="1:25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 spans="1:25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 spans="1:25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 spans="1:25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 spans="1:25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 spans="1:25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25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 spans="1:25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 spans="1:25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 spans="1:25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 spans="1:25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 spans="1:25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 spans="1:25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 spans="1:25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 spans="1:25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 spans="1:25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 spans="1:25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 spans="1:25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 spans="1:25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 spans="1:25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 spans="1:25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 spans="1:25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 spans="1:25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 spans="1:25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 spans="1:25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 spans="1:25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 spans="1:25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 spans="1:25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 spans="1:25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 spans="1:25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 spans="1:25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 spans="1:25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 spans="1:25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 spans="1:25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 spans="1:25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 spans="1:25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 spans="1:25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 spans="1:25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 spans="1:25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 spans="1:25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 spans="1:25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 spans="1:25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 spans="1:25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 spans="1:25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 spans="1:25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 spans="1:25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 spans="1:25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 spans="1:25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 spans="1:25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 spans="1:25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 spans="1:25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 spans="1:25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 spans="1:25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 spans="1:25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 spans="1:25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 spans="1:25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 spans="1:25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 spans="1:25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 spans="1:25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 spans="1:25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 spans="1:25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 spans="1:25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 spans="1:25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 spans="1:25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 spans="1:25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 spans="1:25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 spans="1:25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 spans="1:25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 spans="1:25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 spans="1:25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 spans="1:25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 spans="1:25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 spans="1:25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 spans="1:25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 spans="1:25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 spans="1:25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 spans="1:25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 spans="1:25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 spans="1:25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 spans="1:25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 spans="1:25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 spans="1:25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 spans="1:25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 spans="1:25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 spans="1:25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 spans="1:25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 spans="1:25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 spans="1:25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 spans="1:25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 spans="1:25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 spans="1:25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 spans="1:25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 spans="1:25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 spans="1:25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 spans="1:25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 spans="1:25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 spans="1:25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 spans="1:25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 spans="1:25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 spans="1:25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 spans="1:25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 spans="1:25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 spans="1:25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 spans="1:25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 spans="1:25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 spans="1:25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 spans="1:25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 spans="1:25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 spans="1:25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 spans="1:25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 spans="1:25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 spans="1:25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 spans="1:25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 spans="1:25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 spans="1:25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 spans="1:25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 spans="1:25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 spans="1:25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 spans="1:25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 spans="1:25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 spans="1:25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 spans="1:25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 spans="1:25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 spans="1:25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 spans="1:25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 spans="1:25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 spans="1:25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 spans="1:25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 spans="1:25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 spans="1:25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 spans="1:25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 spans="1:25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 spans="1:25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 spans="1:25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 spans="1:25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 spans="1:25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 spans="1:25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 spans="1:25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 spans="1:25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 spans="1:25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 spans="1:25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 spans="1:25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 spans="1:25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 spans="1:25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 spans="1:25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 spans="1:25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 spans="1:25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 spans="1:25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 spans="1:25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 spans="1:25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 spans="1:25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 spans="1:25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 spans="1:25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 spans="1:25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 spans="1:25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 spans="1:25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 spans="1:25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 spans="1:25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 spans="1:25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 spans="1:25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 spans="1:25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 spans="1:25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 spans="1:25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 spans="1:25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 spans="1:25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 spans="1:25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 spans="1:25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 spans="1:25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 spans="1:25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 spans="1:25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 spans="1:25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 spans="1:25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 spans="1:25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 spans="1:25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 spans="1:25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 spans="1:25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 spans="1:25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 spans="1:25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 spans="1:25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 spans="1:25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 spans="1:25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 spans="1:25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 spans="1:25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 spans="1:25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 spans="1:25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 spans="1:25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 spans="1:25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 spans="1:25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 spans="1:25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 spans="1:25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 spans="1:25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 spans="1:25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 spans="1:25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 spans="1:25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 spans="1:25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 spans="1:25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 spans="1:25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 spans="1:25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 spans="1:25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 spans="1:25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 spans="1:25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 spans="1:25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 spans="1:25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 spans="1:25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 spans="1:25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 spans="1:25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 spans="1:25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 spans="1:25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 spans="1:25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 spans="1:25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 spans="1:25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 spans="1:25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 spans="1:25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 spans="1:25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 spans="1:25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 spans="1:25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 spans="1:25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 spans="1:25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 spans="1:25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 spans="1:25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 spans="1:25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 spans="1:25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 spans="1:25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 spans="1:25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 spans="1:25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 spans="1:25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 spans="1:25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 spans="1:25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 spans="1:25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 spans="1:25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 spans="1:25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 spans="1:25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 spans="1:25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 spans="1:25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 spans="1:25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 spans="1:25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 spans="1:25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 spans="1:25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 spans="1:25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 spans="1:25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 spans="1:25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 spans="1:25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 spans="1:25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 spans="1:25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 spans="1:25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 spans="1:25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 spans="1:25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 spans="1:25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 spans="1:25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 spans="1:25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 spans="1:25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 spans="1:25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 spans="1:25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 spans="1:25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 spans="1:25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 spans="1:25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 spans="1:25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 spans="1:25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 spans="1:25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 spans="1:25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 spans="1:25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 spans="1:25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 spans="1:25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 spans="1:25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 spans="1:25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 spans="1:25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 spans="1:25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 spans="1:25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 spans="1:25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 spans="1:25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 spans="1:25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 spans="1:25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 spans="1:25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 spans="1:25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 spans="1:25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 spans="1:25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 spans="1:25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 spans="1:25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 spans="1:25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 spans="1:25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 spans="1:25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 spans="1:25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 spans="1:25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 spans="1:25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 spans="1:25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 spans="1:25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 spans="1:25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 spans="1:25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 spans="1:25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 spans="1:25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 spans="1:25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 spans="1:25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 spans="1:25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 spans="1:25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 spans="1:25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 spans="1:25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 spans="1:25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 spans="1:25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 spans="1:25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 spans="1:25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 spans="1:25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 spans="1:25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 spans="1:25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 spans="1:25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 spans="1:25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 spans="1:25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 spans="1:25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 spans="1:25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 spans="1:25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 spans="1:25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 spans="1:25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 spans="1:25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 spans="1:25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 spans="1:25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 spans="1:25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 spans="1:25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 spans="1:25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 spans="1:25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 spans="1:25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 spans="1:25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 spans="1:25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 spans="1:25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 spans="1:25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 spans="1:25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 spans="1:25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 spans="1:25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 spans="1:25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 spans="1:25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 spans="1:25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 spans="1:25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 spans="1:25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 spans="1:25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 spans="1:25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 spans="1:25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 spans="1:25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 spans="1:25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 spans="1:25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 spans="1:25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 spans="1:25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 spans="1:25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 spans="1:25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 spans="1:25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 spans="1:25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 spans="1:25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 spans="1:25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 spans="1:25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 spans="1:25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 spans="1:25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 spans="1:25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 spans="1:25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 spans="1:25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 spans="1:25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 spans="1:25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 spans="1:25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 spans="1:25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 spans="1:25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 spans="1:25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 spans="1:25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 spans="1:25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 spans="1:25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 spans="1:25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 spans="1:25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 spans="1:25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 spans="1:25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 spans="1:25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 spans="1:25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 spans="1:25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 spans="1:25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 spans="1:25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 spans="1:25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 spans="1:25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 spans="1:25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 spans="1:25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 spans="1:25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 spans="1:25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 spans="1:25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 spans="1:25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 spans="1:25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 spans="1:25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 spans="1:25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 spans="1:25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 spans="1:25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 spans="1:25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 spans="1:25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 spans="1:25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 spans="1:25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 spans="1:25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 spans="1:25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 spans="1:25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 spans="1:25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 spans="1:25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 spans="1:25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 spans="1:25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 spans="1:25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 spans="1:25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 spans="1:25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 spans="1:25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 spans="1:25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 spans="1:25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 spans="1:25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 spans="1:25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 spans="1:25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 spans="1:25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 spans="1:25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 spans="1:25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 spans="1:25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 spans="1:25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 spans="1:25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 spans="1:25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 spans="1:25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 spans="1:25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 spans="1:25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 spans="1:25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 spans="1:25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 spans="1:25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 spans="1:25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 spans="1:25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 spans="1:25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 spans="1:25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 spans="1:25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 spans="1:25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 spans="1:25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 spans="1:25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 spans="1:25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 spans="1:25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 spans="1:25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 spans="1:25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 spans="1:25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 spans="1:25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 spans="1:25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 spans="1:25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 spans="1:25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 spans="1:25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 spans="1:25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 spans="1:25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 spans="1:25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 spans="1:25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 spans="1:25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 spans="1:25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 spans="1:25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 spans="1:25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 spans="1:25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 spans="1:25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 spans="1:25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 spans="1:25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 spans="1:25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 spans="1:25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 spans="1:25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 spans="1:25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 spans="1:25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 spans="1:25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 spans="1:25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 spans="1:25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 spans="1:25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 spans="1:25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 spans="1:25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 spans="1:25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 spans="1:25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 spans="1:25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 spans="1:25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 spans="1:25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 spans="1:25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 spans="1:25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 spans="1:25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 spans="1:25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 spans="1:25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 spans="1:25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 spans="1:25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 spans="1:25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 spans="1:25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 spans="1:25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 spans="1:25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 spans="1:25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 spans="1:25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 spans="1:25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 spans="1:25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 spans="1:25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 spans="1:25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 spans="1:25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 spans="1:25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 spans="1:25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 spans="1:25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 spans="1:25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 spans="1:25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 spans="1:25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 spans="1:25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 spans="1:25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 spans="1:25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 spans="1:25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 spans="1:25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 spans="1:25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 spans="1:25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 spans="1:25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 spans="1:25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 spans="1:25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 spans="1:25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 spans="1:25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 spans="1:25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 spans="1:25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 spans="1:25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 spans="1:25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 spans="1:25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 spans="1:25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 spans="1:25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 spans="1:25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 spans="1:25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 spans="1:25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 spans="1:25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 spans="1:25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 spans="1:25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 spans="1:25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 spans="1:25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 spans="1:25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 spans="1:25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 spans="1:25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 spans="1:25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 spans="1:25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 spans="1:25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 spans="1:25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 spans="1:25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 spans="1:25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 spans="1:25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 spans="1:25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 spans="1:25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 spans="1:25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 spans="1:25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 spans="1:25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 spans="1:25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 spans="1:25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 spans="1:25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 spans="1:25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 spans="1:25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 spans="1:25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 spans="1:25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 spans="1:25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 spans="1:25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 spans="1:25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 spans="1:25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 spans="1:25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 spans="1:25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 spans="1:25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 spans="1:25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 spans="1:25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 spans="1:25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 spans="1:25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 spans="1:25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 spans="1:25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 spans="1:25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 spans="1:25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 spans="1:25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 spans="1:25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 spans="1:25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 spans="1:25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 spans="1:25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 spans="1:25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 spans="1:25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 spans="1:25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 spans="1:25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 spans="1:25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 spans="1:25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 spans="1:25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 spans="1:25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 spans="1:25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 spans="1:25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 spans="1:25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 spans="1:25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 spans="1:25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 spans="1:25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 spans="1:25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 spans="1:25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 spans="1:25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 spans="1:25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 spans="1:25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 spans="1:25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 spans="1:25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 spans="1:25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 spans="1:25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 spans="1:25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 spans="1:25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 spans="1:25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 spans="1:25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 spans="1:25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 spans="1:25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 spans="1:25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 spans="1:25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 spans="1:25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 spans="1:25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 spans="1:25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 spans="1:25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 spans="1:25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 spans="1:25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 spans="1:25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 spans="1:25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 spans="1:25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 spans="1:25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 spans="1:25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 spans="1:25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 spans="1:25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 spans="1:25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  <row r="916" spans="1:25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</row>
    <row r="917" spans="1:25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</row>
    <row r="918" spans="1:25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</row>
    <row r="919" spans="1:25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</row>
    <row r="920" spans="1:25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</row>
    <row r="921" spans="1:25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</row>
    <row r="922" spans="1:25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</row>
    <row r="923" spans="1:25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</row>
    <row r="924" spans="1:25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</row>
    <row r="925" spans="1:25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</row>
    <row r="926" spans="1:25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</row>
    <row r="927" spans="1:25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</row>
    <row r="928" spans="1:25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</row>
    <row r="929" spans="1:25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</row>
    <row r="930" spans="1:25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</row>
    <row r="931" spans="1:25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</row>
    <row r="932" spans="1:25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</row>
    <row r="933" spans="1:25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</row>
    <row r="934" spans="1:25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</row>
    <row r="935" spans="1:25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</row>
    <row r="936" spans="1:25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</row>
    <row r="937" spans="1:25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</row>
    <row r="938" spans="1:25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</row>
    <row r="939" spans="1:25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</row>
    <row r="940" spans="1:25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</row>
    <row r="941" spans="1:25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</row>
    <row r="942" spans="1:25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</row>
    <row r="943" spans="1:25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</row>
    <row r="944" spans="1:25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</row>
    <row r="945" spans="1:25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</row>
    <row r="946" spans="1:25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</row>
    <row r="947" spans="1:25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</row>
    <row r="948" spans="1:25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</row>
    <row r="949" spans="1:25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</row>
    <row r="950" spans="1:25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</row>
    <row r="951" spans="1:25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</row>
    <row r="952" spans="1:25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</row>
    <row r="953" spans="1:25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</row>
    <row r="954" spans="1:25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</row>
    <row r="955" spans="1:25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</row>
    <row r="956" spans="1:25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</row>
    <row r="957" spans="1:25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</row>
    <row r="958" spans="1:25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</row>
    <row r="959" spans="1:25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</row>
    <row r="960" spans="1:25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</row>
    <row r="961" spans="1:25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</row>
    <row r="962" spans="1:25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</row>
    <row r="963" spans="1:25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</row>
    <row r="964" spans="1:25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</row>
    <row r="965" spans="1:25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</row>
    <row r="966" spans="1:25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</row>
    <row r="967" spans="1:25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</row>
    <row r="968" spans="1:25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</row>
    <row r="969" spans="1:25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</row>
    <row r="970" spans="1:25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</row>
    <row r="971" spans="1:25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</row>
    <row r="972" spans="1:25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</row>
    <row r="973" spans="1:25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</row>
    <row r="974" spans="1:25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</row>
    <row r="975" spans="1:25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</row>
    <row r="976" spans="1:25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</row>
    <row r="977" spans="1:25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</row>
    <row r="978" spans="1:25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</row>
    <row r="979" spans="1:25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</row>
    <row r="980" spans="1:25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</row>
    <row r="981" spans="1:25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</row>
    <row r="982" spans="1:25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</row>
    <row r="983" spans="1:25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</row>
    <row r="984" spans="1:25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</row>
    <row r="985" spans="1:25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</row>
    <row r="986" spans="1:25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</row>
    <row r="987" spans="1:25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</row>
    <row r="988" spans="1:25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</row>
    <row r="989" spans="1:25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</row>
    <row r="990" spans="1:25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</row>
    <row r="991" spans="1:25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</row>
    <row r="992" spans="1:25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</row>
    <row r="993" spans="1:25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</row>
    <row r="994" spans="1:25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</row>
    <row r="995" spans="1:25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</row>
  </sheetData>
  <dataConsolidate/>
  <dataValidations count="4">
    <dataValidation type="list" allowBlank="1" showInputMessage="1" showErrorMessage="1" sqref="C2:C42">
      <formula1>state</formula1>
    </dataValidation>
    <dataValidation type="list" allowBlank="1" showInputMessage="1" showErrorMessage="1" sqref="E1:E42">
      <formula1>kind</formula1>
    </dataValidation>
    <dataValidation type="list" allowBlank="1" showInputMessage="1" showErrorMessage="1" sqref="F2:F42">
      <formula1>walnutcultivar</formula1>
    </dataValidation>
    <dataValidation type="list" allowBlank="1" showInputMessage="1" showErrorMessage="1" sqref="B2:B42">
      <formula1>entrant</formula1>
    </dataValidation>
  </dataValidations>
  <pageMargins left="0.28999999999999998" right="0.25" top="0.75" bottom="0.5" header="0.49" footer="0.5"/>
  <pageSetup scale="72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995"/>
  <sheetViews>
    <sheetView zoomScale="70" zoomScaleNormal="100" zoomScaleSheetLayoutView="75" workbookViewId="0">
      <pane xSplit="3" ySplit="1" topLeftCell="T2" activePane="bottomRight" state="frozen"/>
      <selection pane="topRight" activeCell="E1" sqref="E1"/>
      <selection pane="bottomLeft" activeCell="A5" sqref="A5"/>
      <selection pane="bottomRight" activeCell="AD2" sqref="AD2"/>
    </sheetView>
  </sheetViews>
  <sheetFormatPr defaultRowHeight="15" x14ac:dyDescent="0.2"/>
  <cols>
    <col min="1" max="1" width="6.77734375" customWidth="1"/>
    <col min="2" max="2" width="15" customWidth="1"/>
    <col min="3" max="3" width="6.77734375" customWidth="1"/>
    <col min="4" max="4" width="9.5546875" customWidth="1"/>
    <col min="6" max="6" width="12.33203125" customWidth="1"/>
    <col min="7" max="7" width="13.21875" style="2" customWidth="1"/>
    <col min="8" max="8" width="10.21875" customWidth="1"/>
    <col min="9" max="9" width="9.6640625" style="2" customWidth="1"/>
    <col min="10" max="10" width="8.77734375" style="2" customWidth="1"/>
    <col min="11" max="11" width="14.44140625" style="2" customWidth="1"/>
    <col min="12" max="12" width="8.21875" customWidth="1"/>
    <col min="13" max="13" width="10" style="2" customWidth="1"/>
    <col min="14" max="14" width="11.109375" customWidth="1"/>
    <col min="15" max="15" width="14.33203125" customWidth="1"/>
    <col min="16" max="16" width="11" style="2" customWidth="1"/>
    <col min="17" max="17" width="8.88671875" style="2"/>
    <col min="18" max="19" width="8.6640625" customWidth="1"/>
    <col min="20" max="20" width="9.88671875" customWidth="1"/>
    <col min="21" max="21" width="12" style="2" customWidth="1"/>
    <col min="22" max="22" width="7.21875" customWidth="1"/>
    <col min="24" max="24" width="9" customWidth="1"/>
    <col min="25" max="25" width="7.77734375" style="2" customWidth="1"/>
    <col min="26" max="26" width="7.21875" style="2" customWidth="1"/>
    <col min="27" max="27" width="10.33203125" style="2" customWidth="1"/>
    <col min="28" max="28" width="10" customWidth="1"/>
    <col min="29" max="29" width="10" style="2" customWidth="1"/>
    <col min="31" max="31" width="7.21875" customWidth="1"/>
    <col min="34" max="35" width="8.88671875" style="182"/>
    <col min="36" max="36" width="35.21875" style="66" customWidth="1"/>
  </cols>
  <sheetData>
    <row r="1" spans="1:36" ht="74.25" customHeight="1" x14ac:dyDescent="0.2">
      <c r="A1" s="6"/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6</v>
      </c>
      <c r="H1" s="6" t="s">
        <v>7</v>
      </c>
      <c r="I1" s="39" t="s">
        <v>33</v>
      </c>
      <c r="J1" s="6" t="s">
        <v>8</v>
      </c>
      <c r="K1" s="39" t="s">
        <v>34</v>
      </c>
      <c r="L1" s="6" t="s">
        <v>9</v>
      </c>
      <c r="M1" s="6" t="s">
        <v>10</v>
      </c>
      <c r="N1" s="6" t="s">
        <v>11</v>
      </c>
      <c r="O1" s="6" t="s">
        <v>5</v>
      </c>
      <c r="P1" s="6" t="s">
        <v>19</v>
      </c>
      <c r="Q1" s="6" t="s">
        <v>20</v>
      </c>
      <c r="R1" s="6" t="s">
        <v>18</v>
      </c>
      <c r="S1" s="6" t="s">
        <v>21</v>
      </c>
      <c r="T1" s="6" t="s">
        <v>22</v>
      </c>
      <c r="U1" s="39" t="s">
        <v>29</v>
      </c>
      <c r="V1" s="6" t="s">
        <v>12</v>
      </c>
      <c r="W1" s="6" t="s">
        <v>13</v>
      </c>
      <c r="X1" s="6" t="s">
        <v>23</v>
      </c>
      <c r="Y1" s="39" t="s">
        <v>32</v>
      </c>
      <c r="Z1" s="39" t="s">
        <v>30</v>
      </c>
      <c r="AA1" s="6" t="s">
        <v>24</v>
      </c>
      <c r="AB1" s="6" t="s">
        <v>14</v>
      </c>
      <c r="AC1" s="39" t="s">
        <v>31</v>
      </c>
      <c r="AD1" s="6" t="s">
        <v>15</v>
      </c>
      <c r="AE1" s="6" t="s">
        <v>16</v>
      </c>
      <c r="AF1" s="6" t="s">
        <v>17</v>
      </c>
      <c r="AG1" s="45" t="s">
        <v>40</v>
      </c>
      <c r="AH1" s="210" t="s">
        <v>44</v>
      </c>
      <c r="AI1" s="210" t="s">
        <v>45</v>
      </c>
      <c r="AJ1" s="106" t="s">
        <v>72</v>
      </c>
    </row>
    <row r="2" spans="1:36" s="105" customFormat="1" ht="24.75" customHeight="1" x14ac:dyDescent="0.2">
      <c r="A2" s="86"/>
      <c r="B2" s="50" t="s">
        <v>60</v>
      </c>
      <c r="C2" s="87" t="s">
        <v>134</v>
      </c>
      <c r="D2" s="199" t="s">
        <v>62</v>
      </c>
      <c r="E2" s="213" t="s">
        <v>63</v>
      </c>
      <c r="F2" s="94" t="s">
        <v>28</v>
      </c>
      <c r="G2" s="91">
        <v>0</v>
      </c>
      <c r="H2" s="92">
        <f t="shared" ref="H2" si="0">IF(G2=0,1,IF(G2&lt;2.4,2,3))</f>
        <v>1</v>
      </c>
      <c r="I2" s="91">
        <v>1</v>
      </c>
      <c r="J2" s="91">
        <v>5</v>
      </c>
      <c r="K2" s="91">
        <v>5</v>
      </c>
      <c r="L2" s="92">
        <f t="shared" ref="L2" si="1">IF(J2&lt;0.2,0,IF(J2/K2=1,1,IF(J2/K2&gt;0.77,2,3)))</f>
        <v>1</v>
      </c>
      <c r="M2" s="91">
        <v>48.4</v>
      </c>
      <c r="N2" s="93">
        <f t="shared" ref="N2" si="2">IF(M2&lt;1,0,M2/J2)</f>
        <v>9.68</v>
      </c>
      <c r="O2" s="86">
        <f t="shared" ref="O2" si="3">IF(N2&gt;19.9,1,IF(N2&gt;14.91,2,3))</f>
        <v>3</v>
      </c>
      <c r="P2" s="94">
        <v>4.5</v>
      </c>
      <c r="Q2" s="94">
        <v>3.5</v>
      </c>
      <c r="R2" s="95">
        <f t="shared" ref="R2" si="4">Q2+P2</f>
        <v>8</v>
      </c>
      <c r="S2" s="96">
        <f t="shared" ref="S2" si="5">IF(R2&lt;1,0,P2/R2)</f>
        <v>0.5625</v>
      </c>
      <c r="T2" s="97">
        <f t="shared" ref="T2" si="6">IF(S2&gt;0.891,1,IF(S2&gt;0.591,2,3))</f>
        <v>3</v>
      </c>
      <c r="U2" s="91">
        <v>1</v>
      </c>
      <c r="V2" s="97">
        <f t="shared" ref="V2" si="7">IF(U2&lt;1,3,IF(U2/(J2*4)&gt;0.949,1,IF(U2/(J2*4)&gt;0.599,2,3)))</f>
        <v>3</v>
      </c>
      <c r="W2" s="95">
        <f t="shared" ref="W2" si="8">IF(J2&lt;2,0,R2/J2)</f>
        <v>1.6</v>
      </c>
      <c r="X2" s="97">
        <f t="shared" ref="X2" si="9">IF(W2&gt;4.9,1,IF(W2&gt;3.9,2,3))</f>
        <v>3</v>
      </c>
      <c r="Y2" s="94">
        <v>1</v>
      </c>
      <c r="Z2" s="98">
        <v>1</v>
      </c>
      <c r="AA2" s="99">
        <v>1</v>
      </c>
      <c r="AB2" s="100">
        <f t="shared" ref="AB2" si="10">IF(J2&lt;2,0,IF(AA2/(J2*4)&gt;0.949,1,IF(AA2/(J2*4)&gt;0.749,2,3)))</f>
        <v>3</v>
      </c>
      <c r="AC2" s="98">
        <v>1</v>
      </c>
      <c r="AD2" s="101">
        <f t="shared" ref="AD2" si="11">IF(M2&lt;1,0,R2/M2)</f>
        <v>0.16528925619834711</v>
      </c>
      <c r="AE2" s="100">
        <f t="shared" ref="AE2" si="12">IF(AC2&lt;1,0,AC2+AB2+Z2+Y2+X2+V2+T2+O2+L2+I2+H2)</f>
        <v>21</v>
      </c>
      <c r="AF2" s="102">
        <f t="shared" ref="AF2" si="13">IF(AE2&lt;1,0,AD2/AE2*10000)</f>
        <v>78.709169618260532</v>
      </c>
      <c r="AG2" s="103">
        <v>40.200000000000003</v>
      </c>
      <c r="AH2" s="296">
        <f>P2+Q2+AG2</f>
        <v>48.2</v>
      </c>
      <c r="AI2" s="296">
        <f>M2</f>
        <v>48.4</v>
      </c>
      <c r="AJ2" s="175" t="s">
        <v>136</v>
      </c>
    </row>
    <row r="3" spans="1:36" s="216" customFormat="1" x14ac:dyDescent="0.2">
      <c r="A3" s="229"/>
      <c r="C3" s="230"/>
      <c r="D3" s="254"/>
      <c r="E3" s="232"/>
      <c r="F3" s="233"/>
      <c r="G3" s="233"/>
      <c r="H3" s="234"/>
      <c r="I3" s="233"/>
      <c r="J3" s="233"/>
      <c r="K3" s="233"/>
      <c r="L3" s="234"/>
      <c r="M3" s="233"/>
      <c r="N3" s="235"/>
      <c r="O3" s="229"/>
      <c r="P3" s="233"/>
      <c r="Q3" s="233"/>
      <c r="R3" s="237"/>
      <c r="S3" s="238"/>
      <c r="T3" s="239"/>
      <c r="U3" s="233"/>
      <c r="V3" s="239"/>
      <c r="W3" s="237"/>
      <c r="X3" s="239"/>
      <c r="Y3" s="233"/>
      <c r="Z3" s="233"/>
      <c r="AA3" s="233"/>
      <c r="AB3" s="239"/>
      <c r="AC3" s="233"/>
      <c r="AD3" s="240"/>
      <c r="AE3" s="239"/>
      <c r="AF3" s="237"/>
      <c r="AG3" s="252"/>
      <c r="AH3" s="245"/>
      <c r="AI3" s="245"/>
      <c r="AJ3" s="243"/>
    </row>
    <row r="4" spans="1:36" s="216" customFormat="1" x14ac:dyDescent="0.2">
      <c r="A4" s="229"/>
      <c r="B4" s="225"/>
      <c r="C4" s="230"/>
      <c r="D4" s="254"/>
      <c r="E4" s="236"/>
      <c r="F4" s="233"/>
      <c r="G4" s="233"/>
      <c r="H4" s="234"/>
      <c r="I4" s="233"/>
      <c r="J4" s="233"/>
      <c r="K4" s="233"/>
      <c r="L4" s="234"/>
      <c r="M4" s="233"/>
      <c r="N4" s="235"/>
      <c r="O4" s="229"/>
      <c r="P4" s="233"/>
      <c r="Q4" s="233"/>
      <c r="R4" s="237"/>
      <c r="S4" s="238"/>
      <c r="T4" s="239"/>
      <c r="U4" s="233"/>
      <c r="V4" s="239"/>
      <c r="W4" s="237"/>
      <c r="X4" s="239"/>
      <c r="Y4" s="233"/>
      <c r="Z4" s="233"/>
      <c r="AA4" s="233"/>
      <c r="AB4" s="239"/>
      <c r="AC4" s="233"/>
      <c r="AD4" s="240"/>
      <c r="AE4" s="239"/>
      <c r="AF4" s="237"/>
      <c r="AG4" s="252"/>
      <c r="AH4" s="245"/>
      <c r="AI4" s="245"/>
      <c r="AJ4" s="243"/>
    </row>
    <row r="5" spans="1:36" s="216" customFormat="1" x14ac:dyDescent="0.2">
      <c r="A5" s="229"/>
      <c r="C5" s="230"/>
      <c r="D5" s="256"/>
      <c r="E5" s="236"/>
      <c r="F5" s="233"/>
      <c r="G5" s="233"/>
      <c r="H5" s="234"/>
      <c r="I5" s="233"/>
      <c r="J5" s="233"/>
      <c r="K5" s="233"/>
      <c r="L5" s="234"/>
      <c r="M5" s="233"/>
      <c r="N5" s="235"/>
      <c r="O5" s="229"/>
      <c r="P5" s="236"/>
      <c r="Q5" s="236"/>
      <c r="R5" s="237"/>
      <c r="S5" s="238"/>
      <c r="T5" s="239"/>
      <c r="U5" s="233"/>
      <c r="V5" s="239"/>
      <c r="W5" s="237"/>
      <c r="X5" s="239"/>
      <c r="Y5" s="236"/>
      <c r="Z5" s="236"/>
      <c r="AA5" s="233"/>
      <c r="AB5" s="239"/>
      <c r="AC5" s="236"/>
      <c r="AD5" s="240"/>
      <c r="AE5" s="239"/>
      <c r="AF5" s="237"/>
      <c r="AG5" s="252"/>
      <c r="AH5" s="245"/>
      <c r="AI5" s="245"/>
      <c r="AJ5" s="243"/>
    </row>
    <row r="6" spans="1:36" s="216" customFormat="1" x14ac:dyDescent="0.2">
      <c r="A6" s="229"/>
      <c r="B6" s="225"/>
      <c r="C6" s="230"/>
      <c r="D6" s="254"/>
      <c r="E6" s="232"/>
      <c r="F6" s="233"/>
      <c r="G6" s="233"/>
      <c r="H6" s="234"/>
      <c r="I6" s="233"/>
      <c r="J6" s="233"/>
      <c r="K6" s="233"/>
      <c r="L6" s="234"/>
      <c r="M6" s="233"/>
      <c r="N6" s="235"/>
      <c r="O6" s="229"/>
      <c r="P6" s="236"/>
      <c r="Q6" s="233"/>
      <c r="R6" s="237"/>
      <c r="S6" s="238"/>
      <c r="T6" s="239"/>
      <c r="U6" s="233"/>
      <c r="V6" s="239"/>
      <c r="W6" s="237"/>
      <c r="X6" s="239"/>
      <c r="Y6" s="233"/>
      <c r="Z6" s="233"/>
      <c r="AA6" s="233"/>
      <c r="AB6" s="239"/>
      <c r="AC6" s="233"/>
      <c r="AD6" s="240"/>
      <c r="AE6" s="239"/>
      <c r="AF6" s="237"/>
      <c r="AG6" s="252"/>
      <c r="AH6" s="245"/>
      <c r="AI6" s="245"/>
      <c r="AJ6" s="243"/>
    </row>
    <row r="7" spans="1:36" s="216" customFormat="1" x14ac:dyDescent="0.2">
      <c r="A7" s="229"/>
      <c r="C7" s="230"/>
      <c r="D7" s="254"/>
      <c r="E7" s="232"/>
      <c r="F7" s="233"/>
      <c r="G7" s="233"/>
      <c r="H7" s="234"/>
      <c r="I7" s="233"/>
      <c r="J7" s="233"/>
      <c r="K7" s="233"/>
      <c r="L7" s="234"/>
      <c r="M7" s="233"/>
      <c r="N7" s="235"/>
      <c r="O7" s="229"/>
      <c r="P7" s="233"/>
      <c r="Q7" s="233"/>
      <c r="R7" s="237"/>
      <c r="S7" s="238"/>
      <c r="T7" s="239"/>
      <c r="U7" s="233"/>
      <c r="V7" s="239"/>
      <c r="W7" s="237"/>
      <c r="X7" s="239"/>
      <c r="Y7" s="233"/>
      <c r="Z7" s="233"/>
      <c r="AA7" s="233"/>
      <c r="AB7" s="239"/>
      <c r="AC7" s="233"/>
      <c r="AD7" s="240"/>
      <c r="AE7" s="239"/>
      <c r="AF7" s="237"/>
      <c r="AG7" s="252"/>
      <c r="AH7" s="245"/>
      <c r="AI7" s="245"/>
      <c r="AJ7" s="243"/>
    </row>
    <row r="8" spans="1:36" s="216" customFormat="1" x14ac:dyDescent="0.2">
      <c r="A8" s="229"/>
      <c r="B8" s="225"/>
      <c r="C8" s="230"/>
      <c r="D8" s="254"/>
      <c r="E8" s="232"/>
      <c r="F8" s="233"/>
      <c r="G8" s="233"/>
      <c r="H8" s="234"/>
      <c r="I8" s="233"/>
      <c r="J8" s="233"/>
      <c r="K8" s="233"/>
      <c r="L8" s="234"/>
      <c r="M8" s="233"/>
      <c r="N8" s="235"/>
      <c r="O8" s="229"/>
      <c r="P8" s="233"/>
      <c r="Q8" s="236"/>
      <c r="R8" s="237"/>
      <c r="S8" s="238"/>
      <c r="T8" s="239"/>
      <c r="U8" s="233"/>
      <c r="V8" s="239"/>
      <c r="W8" s="237"/>
      <c r="X8" s="239"/>
      <c r="Y8" s="233"/>
      <c r="Z8" s="233"/>
      <c r="AA8" s="233"/>
      <c r="AB8" s="239"/>
      <c r="AC8" s="233"/>
      <c r="AD8" s="240"/>
      <c r="AE8" s="239"/>
      <c r="AF8" s="237"/>
      <c r="AG8" s="252"/>
      <c r="AH8" s="245"/>
      <c r="AI8" s="245"/>
      <c r="AJ8" s="243"/>
    </row>
    <row r="9" spans="1:36" s="216" customFormat="1" x14ac:dyDescent="0.2">
      <c r="A9" s="229"/>
      <c r="C9" s="230"/>
      <c r="D9" s="254"/>
      <c r="E9" s="232"/>
      <c r="F9" s="233"/>
      <c r="G9" s="233"/>
      <c r="H9" s="234"/>
      <c r="I9" s="233"/>
      <c r="J9" s="233"/>
      <c r="K9" s="233"/>
      <c r="L9" s="234"/>
      <c r="M9" s="233"/>
      <c r="N9" s="235"/>
      <c r="O9" s="229"/>
      <c r="P9" s="236"/>
      <c r="Q9" s="233"/>
      <c r="R9" s="237"/>
      <c r="S9" s="238"/>
      <c r="T9" s="239"/>
      <c r="U9" s="233"/>
      <c r="V9" s="239"/>
      <c r="W9" s="237"/>
      <c r="X9" s="239"/>
      <c r="Y9" s="233"/>
      <c r="Z9" s="233"/>
      <c r="AA9" s="233"/>
      <c r="AB9" s="239"/>
      <c r="AC9" s="233"/>
      <c r="AD9" s="240"/>
      <c r="AE9" s="239"/>
      <c r="AF9" s="237"/>
      <c r="AG9" s="252"/>
      <c r="AH9" s="245"/>
      <c r="AI9" s="245"/>
      <c r="AJ9" s="243"/>
    </row>
    <row r="10" spans="1:36" s="216" customFormat="1" x14ac:dyDescent="0.2">
      <c r="A10" s="229"/>
      <c r="C10" s="230"/>
      <c r="D10" s="254"/>
      <c r="E10" s="232"/>
      <c r="F10" s="233"/>
      <c r="G10" s="233"/>
      <c r="H10" s="234"/>
      <c r="I10" s="233"/>
      <c r="J10" s="233"/>
      <c r="K10" s="233"/>
      <c r="L10" s="234"/>
      <c r="M10" s="233"/>
      <c r="N10" s="235"/>
      <c r="O10" s="229"/>
      <c r="P10" s="236"/>
      <c r="Q10" s="233"/>
      <c r="R10" s="237"/>
      <c r="S10" s="238"/>
      <c r="T10" s="239"/>
      <c r="U10" s="233"/>
      <c r="V10" s="239"/>
      <c r="W10" s="237"/>
      <c r="X10" s="239"/>
      <c r="Y10" s="233"/>
      <c r="Z10" s="233"/>
      <c r="AA10" s="233"/>
      <c r="AB10" s="239"/>
      <c r="AC10" s="233"/>
      <c r="AD10" s="240"/>
      <c r="AE10" s="239"/>
      <c r="AF10" s="237"/>
      <c r="AG10" s="252"/>
      <c r="AH10" s="245"/>
      <c r="AI10" s="245"/>
      <c r="AJ10" s="243"/>
    </row>
    <row r="11" spans="1:36" s="216" customFormat="1" x14ac:dyDescent="0.2">
      <c r="A11" s="229"/>
      <c r="C11" s="230"/>
      <c r="D11" s="254"/>
      <c r="E11" s="232"/>
      <c r="F11" s="233"/>
      <c r="G11" s="233"/>
      <c r="H11" s="234"/>
      <c r="I11" s="233"/>
      <c r="J11" s="233"/>
      <c r="K11" s="233"/>
      <c r="L11" s="234"/>
      <c r="M11" s="233"/>
      <c r="N11" s="235"/>
      <c r="O11" s="229"/>
      <c r="P11" s="233"/>
      <c r="Q11" s="236"/>
      <c r="R11" s="237"/>
      <c r="S11" s="238"/>
      <c r="T11" s="239"/>
      <c r="U11" s="233"/>
      <c r="V11" s="239"/>
      <c r="W11" s="237"/>
      <c r="X11" s="239"/>
      <c r="Y11" s="233"/>
      <c r="Z11" s="233"/>
      <c r="AA11" s="233"/>
      <c r="AB11" s="239"/>
      <c r="AC11" s="233"/>
      <c r="AD11" s="240"/>
      <c r="AE11" s="239"/>
      <c r="AF11" s="237"/>
      <c r="AG11" s="252"/>
      <c r="AH11" s="245"/>
      <c r="AI11" s="245"/>
      <c r="AJ11" s="243"/>
    </row>
    <row r="12" spans="1:36" s="216" customFormat="1" x14ac:dyDescent="0.2">
      <c r="A12" s="229"/>
      <c r="C12" s="230"/>
      <c r="D12" s="254"/>
      <c r="E12" s="232"/>
      <c r="F12" s="233"/>
      <c r="G12" s="233"/>
      <c r="H12" s="234"/>
      <c r="I12" s="233"/>
      <c r="J12" s="233"/>
      <c r="K12" s="233"/>
      <c r="L12" s="234"/>
      <c r="M12" s="233"/>
      <c r="N12" s="235"/>
      <c r="O12" s="229"/>
      <c r="P12" s="233"/>
      <c r="Q12" s="233"/>
      <c r="R12" s="237"/>
      <c r="S12" s="238"/>
      <c r="T12" s="239"/>
      <c r="U12" s="233"/>
      <c r="V12" s="239"/>
      <c r="W12" s="237"/>
      <c r="X12" s="239"/>
      <c r="Y12" s="233"/>
      <c r="Z12" s="233"/>
      <c r="AA12" s="233"/>
      <c r="AB12" s="239"/>
      <c r="AC12" s="233"/>
      <c r="AD12" s="240"/>
      <c r="AE12" s="239"/>
      <c r="AF12" s="237"/>
      <c r="AG12" s="252"/>
      <c r="AH12" s="245"/>
      <c r="AI12" s="245"/>
      <c r="AJ12" s="243"/>
    </row>
    <row r="13" spans="1:36" s="216" customFormat="1" x14ac:dyDescent="0.2">
      <c r="A13" s="229"/>
      <c r="C13" s="230"/>
      <c r="D13" s="254"/>
      <c r="E13" s="232"/>
      <c r="F13" s="233"/>
      <c r="G13" s="233"/>
      <c r="H13" s="234"/>
      <c r="I13" s="233"/>
      <c r="J13" s="233"/>
      <c r="K13" s="233"/>
      <c r="L13" s="234"/>
      <c r="M13" s="233"/>
      <c r="N13" s="235"/>
      <c r="O13" s="229"/>
      <c r="P13" s="236"/>
      <c r="Q13" s="233"/>
      <c r="R13" s="237"/>
      <c r="S13" s="238"/>
      <c r="T13" s="239"/>
      <c r="U13" s="233"/>
      <c r="V13" s="239"/>
      <c r="W13" s="237"/>
      <c r="X13" s="239"/>
      <c r="Y13" s="233"/>
      <c r="Z13" s="233"/>
      <c r="AA13" s="233"/>
      <c r="AB13" s="239"/>
      <c r="AC13" s="233"/>
      <c r="AD13" s="240"/>
      <c r="AE13" s="239"/>
      <c r="AF13" s="237"/>
      <c r="AG13" s="252"/>
      <c r="AH13" s="245"/>
      <c r="AI13" s="245"/>
      <c r="AJ13" s="243"/>
    </row>
    <row r="14" spans="1:36" s="216" customFormat="1" x14ac:dyDescent="0.2">
      <c r="A14" s="229"/>
      <c r="C14" s="230"/>
      <c r="D14" s="256"/>
      <c r="E14" s="232"/>
      <c r="F14" s="233"/>
      <c r="G14" s="233"/>
      <c r="H14" s="234"/>
      <c r="I14" s="233"/>
      <c r="J14" s="233"/>
      <c r="K14" s="233"/>
      <c r="L14" s="234"/>
      <c r="M14" s="233"/>
      <c r="N14" s="235"/>
      <c r="O14" s="229"/>
      <c r="P14" s="236"/>
      <c r="Q14" s="236"/>
      <c r="R14" s="237"/>
      <c r="S14" s="238"/>
      <c r="T14" s="239"/>
      <c r="U14" s="233"/>
      <c r="V14" s="239"/>
      <c r="W14" s="237"/>
      <c r="X14" s="239"/>
      <c r="Y14" s="236"/>
      <c r="Z14" s="236"/>
      <c r="AA14" s="233"/>
      <c r="AB14" s="239"/>
      <c r="AC14" s="236"/>
      <c r="AD14" s="240"/>
      <c r="AE14" s="239"/>
      <c r="AF14" s="237"/>
      <c r="AG14" s="252"/>
      <c r="AH14" s="245"/>
      <c r="AI14" s="245"/>
      <c r="AJ14" s="243"/>
    </row>
    <row r="15" spans="1:36" s="216" customFormat="1" x14ac:dyDescent="0.2">
      <c r="A15" s="229"/>
      <c r="C15" s="230"/>
      <c r="D15" s="254"/>
      <c r="E15" s="232"/>
      <c r="F15" s="233"/>
      <c r="G15" s="233"/>
      <c r="H15" s="234"/>
      <c r="I15" s="233"/>
      <c r="J15" s="233"/>
      <c r="K15" s="233"/>
      <c r="L15" s="234"/>
      <c r="M15" s="233"/>
      <c r="N15" s="235"/>
      <c r="O15" s="229"/>
      <c r="P15" s="233"/>
      <c r="Q15" s="233"/>
      <c r="R15" s="237"/>
      <c r="S15" s="238"/>
      <c r="T15" s="239"/>
      <c r="U15" s="233"/>
      <c r="V15" s="239"/>
      <c r="W15" s="237"/>
      <c r="X15" s="239"/>
      <c r="Y15" s="233"/>
      <c r="Z15" s="233"/>
      <c r="AA15" s="233"/>
      <c r="AB15" s="239"/>
      <c r="AC15" s="233"/>
      <c r="AD15" s="240"/>
      <c r="AE15" s="239"/>
      <c r="AF15" s="237"/>
      <c r="AG15" s="252"/>
      <c r="AH15" s="245"/>
      <c r="AI15" s="245"/>
      <c r="AJ15" s="243"/>
    </row>
    <row r="16" spans="1:36" s="216" customFormat="1" x14ac:dyDescent="0.2">
      <c r="A16" s="229"/>
      <c r="C16" s="230"/>
      <c r="D16" s="256"/>
      <c r="E16" s="236"/>
      <c r="F16" s="233"/>
      <c r="G16" s="233"/>
      <c r="H16" s="234"/>
      <c r="I16" s="233"/>
      <c r="J16" s="233"/>
      <c r="K16" s="233"/>
      <c r="L16" s="234"/>
      <c r="M16" s="233"/>
      <c r="N16" s="235"/>
      <c r="O16" s="229"/>
      <c r="P16" s="233"/>
      <c r="Q16" s="233"/>
      <c r="R16" s="237"/>
      <c r="S16" s="238"/>
      <c r="T16" s="239"/>
      <c r="U16" s="233"/>
      <c r="V16" s="239"/>
      <c r="W16" s="237"/>
      <c r="X16" s="239"/>
      <c r="Y16" s="236"/>
      <c r="Z16" s="236"/>
      <c r="AA16" s="233"/>
      <c r="AB16" s="239"/>
      <c r="AC16" s="236"/>
      <c r="AD16" s="240"/>
      <c r="AE16" s="239"/>
      <c r="AF16" s="237"/>
      <c r="AG16" s="252"/>
      <c r="AH16" s="245"/>
      <c r="AI16" s="245"/>
      <c r="AJ16" s="243"/>
    </row>
    <row r="17" spans="1:36" s="216" customFormat="1" x14ac:dyDescent="0.2">
      <c r="A17" s="229"/>
      <c r="C17" s="230"/>
      <c r="D17" s="254"/>
      <c r="E17" s="232"/>
      <c r="F17" s="233"/>
      <c r="G17" s="233"/>
      <c r="H17" s="234"/>
      <c r="I17" s="233"/>
      <c r="J17" s="233"/>
      <c r="K17" s="233"/>
      <c r="L17" s="234"/>
      <c r="M17" s="233"/>
      <c r="N17" s="235"/>
      <c r="O17" s="229"/>
      <c r="P17" s="236"/>
      <c r="Q17" s="236"/>
      <c r="R17" s="237"/>
      <c r="S17" s="238"/>
      <c r="T17" s="239"/>
      <c r="U17" s="233"/>
      <c r="V17" s="239"/>
      <c r="W17" s="237"/>
      <c r="X17" s="239"/>
      <c r="Y17" s="233"/>
      <c r="Z17" s="233"/>
      <c r="AA17" s="233"/>
      <c r="AB17" s="239"/>
      <c r="AC17" s="233"/>
      <c r="AD17" s="240"/>
      <c r="AE17" s="239"/>
      <c r="AF17" s="237"/>
      <c r="AG17" s="252"/>
      <c r="AH17" s="245"/>
      <c r="AI17" s="245"/>
      <c r="AJ17" s="243"/>
    </row>
    <row r="18" spans="1:36" s="216" customFormat="1" x14ac:dyDescent="0.2">
      <c r="A18" s="229"/>
      <c r="C18" s="230"/>
      <c r="D18" s="254"/>
      <c r="E18" s="232"/>
      <c r="F18" s="233"/>
      <c r="G18" s="233"/>
      <c r="H18" s="234"/>
      <c r="I18" s="233"/>
      <c r="J18" s="233"/>
      <c r="K18" s="233"/>
      <c r="L18" s="234"/>
      <c r="M18" s="233"/>
      <c r="N18" s="235"/>
      <c r="O18" s="229"/>
      <c r="P18" s="236"/>
      <c r="Q18" s="233"/>
      <c r="R18" s="237"/>
      <c r="S18" s="238"/>
      <c r="T18" s="239"/>
      <c r="U18" s="233"/>
      <c r="V18" s="239"/>
      <c r="W18" s="237"/>
      <c r="X18" s="239"/>
      <c r="Y18" s="233"/>
      <c r="Z18" s="233"/>
      <c r="AA18" s="233"/>
      <c r="AB18" s="239"/>
      <c r="AC18" s="233"/>
      <c r="AD18" s="240"/>
      <c r="AE18" s="239"/>
      <c r="AF18" s="237"/>
      <c r="AG18" s="252"/>
      <c r="AH18" s="245"/>
      <c r="AI18" s="245"/>
      <c r="AJ18" s="243"/>
    </row>
    <row r="19" spans="1:36" s="216" customFormat="1" x14ac:dyDescent="0.2">
      <c r="A19" s="229"/>
      <c r="B19" s="225"/>
      <c r="C19" s="230"/>
      <c r="D19" s="257"/>
      <c r="E19" s="232"/>
      <c r="F19" s="236"/>
      <c r="G19" s="233"/>
      <c r="H19" s="234"/>
      <c r="I19" s="233"/>
      <c r="J19" s="233"/>
      <c r="K19" s="233"/>
      <c r="L19" s="234"/>
      <c r="M19" s="233"/>
      <c r="N19" s="235"/>
      <c r="O19" s="229"/>
      <c r="P19" s="233"/>
      <c r="Q19" s="233"/>
      <c r="R19" s="237"/>
      <c r="S19" s="238"/>
      <c r="T19" s="239"/>
      <c r="U19" s="233"/>
      <c r="V19" s="239"/>
      <c r="W19" s="237"/>
      <c r="X19" s="239"/>
      <c r="Y19" s="236"/>
      <c r="Z19" s="236"/>
      <c r="AA19" s="233"/>
      <c r="AB19" s="239"/>
      <c r="AC19" s="236"/>
      <c r="AD19" s="240"/>
      <c r="AE19" s="239"/>
      <c r="AF19" s="237"/>
      <c r="AG19" s="252"/>
      <c r="AH19" s="245"/>
      <c r="AI19" s="245"/>
      <c r="AJ19" s="252"/>
    </row>
    <row r="20" spans="1:36" s="216" customFormat="1" x14ac:dyDescent="0.2">
      <c r="A20" s="229"/>
      <c r="C20" s="230"/>
      <c r="D20" s="256"/>
      <c r="E20" s="236"/>
      <c r="F20" s="233"/>
      <c r="G20" s="233"/>
      <c r="H20" s="234"/>
      <c r="I20" s="233"/>
      <c r="J20" s="233"/>
      <c r="K20" s="233"/>
      <c r="L20" s="234"/>
      <c r="M20" s="233"/>
      <c r="N20" s="235"/>
      <c r="O20" s="229"/>
      <c r="P20" s="233"/>
      <c r="Q20" s="236"/>
      <c r="R20" s="237"/>
      <c r="S20" s="238"/>
      <c r="T20" s="239"/>
      <c r="U20" s="233"/>
      <c r="V20" s="239"/>
      <c r="W20" s="237"/>
      <c r="X20" s="239"/>
      <c r="Y20" s="236"/>
      <c r="Z20" s="236"/>
      <c r="AA20" s="233"/>
      <c r="AB20" s="239"/>
      <c r="AC20" s="236"/>
      <c r="AD20" s="240"/>
      <c r="AE20" s="239"/>
      <c r="AF20" s="237"/>
      <c r="AG20" s="252"/>
      <c r="AH20" s="245"/>
      <c r="AI20" s="245"/>
      <c r="AJ20" s="252"/>
    </row>
    <row r="21" spans="1:36" s="216" customFormat="1" x14ac:dyDescent="0.2">
      <c r="A21" s="229"/>
      <c r="B21" s="225"/>
      <c r="C21" s="230"/>
      <c r="D21" s="256"/>
      <c r="E21" s="232"/>
      <c r="F21" s="236"/>
      <c r="G21" s="233"/>
      <c r="H21" s="234"/>
      <c r="I21" s="233"/>
      <c r="J21" s="233"/>
      <c r="K21" s="233"/>
      <c r="L21" s="234"/>
      <c r="M21" s="233"/>
      <c r="N21" s="235"/>
      <c r="O21" s="229"/>
      <c r="P21" s="236"/>
      <c r="Q21" s="233"/>
      <c r="R21" s="237"/>
      <c r="S21" s="238"/>
      <c r="T21" s="239"/>
      <c r="U21" s="233"/>
      <c r="V21" s="239"/>
      <c r="W21" s="237"/>
      <c r="X21" s="239"/>
      <c r="Y21" s="236"/>
      <c r="Z21" s="236"/>
      <c r="AA21" s="233"/>
      <c r="AB21" s="239"/>
      <c r="AC21" s="236"/>
      <c r="AD21" s="240"/>
      <c r="AE21" s="239"/>
      <c r="AF21" s="237"/>
      <c r="AG21" s="252"/>
      <c r="AH21" s="245"/>
      <c r="AI21" s="245"/>
      <c r="AJ21" s="252"/>
    </row>
    <row r="22" spans="1:36" s="216" customFormat="1" x14ac:dyDescent="0.2">
      <c r="A22" s="229"/>
      <c r="C22" s="230"/>
      <c r="D22" s="254"/>
      <c r="E22" s="232"/>
      <c r="F22" s="233"/>
      <c r="G22" s="233"/>
      <c r="H22" s="234"/>
      <c r="I22" s="233"/>
      <c r="J22" s="233"/>
      <c r="K22" s="233"/>
      <c r="L22" s="234"/>
      <c r="M22" s="233"/>
      <c r="N22" s="235"/>
      <c r="O22" s="229"/>
      <c r="P22" s="236"/>
      <c r="Q22" s="233"/>
      <c r="R22" s="237"/>
      <c r="S22" s="238"/>
      <c r="T22" s="239"/>
      <c r="U22" s="233"/>
      <c r="V22" s="239"/>
      <c r="W22" s="237"/>
      <c r="X22" s="239"/>
      <c r="Y22" s="233"/>
      <c r="Z22" s="233"/>
      <c r="AA22" s="233"/>
      <c r="AB22" s="239"/>
      <c r="AC22" s="233"/>
      <c r="AD22" s="240"/>
      <c r="AE22" s="239"/>
      <c r="AF22" s="237"/>
      <c r="AG22" s="252"/>
      <c r="AH22" s="245"/>
      <c r="AI22" s="245"/>
      <c r="AJ22" s="252"/>
    </row>
    <row r="23" spans="1:36" s="216" customFormat="1" x14ac:dyDescent="0.2">
      <c r="A23" s="229"/>
      <c r="B23" s="225"/>
      <c r="C23" s="230"/>
      <c r="D23" s="254"/>
      <c r="E23" s="232"/>
      <c r="F23" s="233"/>
      <c r="G23" s="233"/>
      <c r="H23" s="234"/>
      <c r="I23" s="233"/>
      <c r="J23" s="233"/>
      <c r="K23" s="233"/>
      <c r="L23" s="234"/>
      <c r="M23" s="233"/>
      <c r="N23" s="235"/>
      <c r="O23" s="229"/>
      <c r="P23" s="233"/>
      <c r="Q23" s="236"/>
      <c r="R23" s="237"/>
      <c r="S23" s="238"/>
      <c r="T23" s="239"/>
      <c r="U23" s="233"/>
      <c r="V23" s="239"/>
      <c r="W23" s="237"/>
      <c r="X23" s="239"/>
      <c r="Y23" s="233"/>
      <c r="Z23" s="233"/>
      <c r="AA23" s="233"/>
      <c r="AB23" s="239"/>
      <c r="AC23" s="233"/>
      <c r="AD23" s="240"/>
      <c r="AE23" s="239"/>
      <c r="AF23" s="237"/>
      <c r="AH23" s="245"/>
      <c r="AI23" s="245"/>
      <c r="AJ23" s="252"/>
    </row>
    <row r="24" spans="1:36" s="216" customFormat="1" x14ac:dyDescent="0.2">
      <c r="A24" s="229"/>
      <c r="C24" s="230"/>
      <c r="D24" s="257"/>
      <c r="E24" s="232"/>
      <c r="F24" s="233"/>
      <c r="G24" s="233"/>
      <c r="H24" s="234"/>
      <c r="I24" s="233"/>
      <c r="J24" s="233"/>
      <c r="K24" s="233"/>
      <c r="L24" s="234"/>
      <c r="M24" s="233"/>
      <c r="N24" s="235"/>
      <c r="O24" s="229"/>
      <c r="P24" s="233"/>
      <c r="Q24" s="233"/>
      <c r="R24" s="237"/>
      <c r="S24" s="238"/>
      <c r="T24" s="239"/>
      <c r="U24" s="233"/>
      <c r="V24" s="239"/>
      <c r="W24" s="237"/>
      <c r="X24" s="239"/>
      <c r="Y24" s="236"/>
      <c r="Z24" s="236"/>
      <c r="AA24" s="233"/>
      <c r="AB24" s="239"/>
      <c r="AC24" s="236"/>
      <c r="AD24" s="240"/>
      <c r="AE24" s="239"/>
      <c r="AF24" s="237"/>
      <c r="AH24" s="245"/>
      <c r="AI24" s="245"/>
      <c r="AJ24" s="252"/>
    </row>
    <row r="25" spans="1:36" s="216" customFormat="1" x14ac:dyDescent="0.2">
      <c r="A25" s="229"/>
      <c r="C25" s="230"/>
      <c r="D25" s="254"/>
      <c r="E25" s="232"/>
      <c r="F25" s="233"/>
      <c r="G25" s="233"/>
      <c r="H25" s="234"/>
      <c r="I25" s="233"/>
      <c r="J25" s="233"/>
      <c r="K25" s="233"/>
      <c r="L25" s="234"/>
      <c r="M25" s="233"/>
      <c r="N25" s="235"/>
      <c r="O25" s="229"/>
      <c r="P25" s="236"/>
      <c r="Q25" s="233"/>
      <c r="R25" s="237"/>
      <c r="S25" s="238"/>
      <c r="T25" s="239"/>
      <c r="U25" s="233"/>
      <c r="V25" s="239"/>
      <c r="W25" s="237"/>
      <c r="X25" s="239"/>
      <c r="Y25" s="233"/>
      <c r="Z25" s="233"/>
      <c r="AA25" s="233"/>
      <c r="AB25" s="239"/>
      <c r="AC25" s="233"/>
      <c r="AD25" s="240"/>
      <c r="AE25" s="239"/>
      <c r="AF25" s="237"/>
      <c r="AH25" s="245"/>
      <c r="AI25" s="245"/>
      <c r="AJ25" s="252"/>
    </row>
    <row r="26" spans="1:36" s="216" customFormat="1" x14ac:dyDescent="0.2">
      <c r="A26" s="229"/>
      <c r="C26" s="230"/>
      <c r="D26" s="256"/>
      <c r="E26" s="232"/>
      <c r="F26" s="233"/>
      <c r="G26" s="233"/>
      <c r="H26" s="234"/>
      <c r="I26" s="233"/>
      <c r="J26" s="233"/>
      <c r="K26" s="233"/>
      <c r="L26" s="234"/>
      <c r="M26" s="233"/>
      <c r="N26" s="235"/>
      <c r="O26" s="229"/>
      <c r="P26" s="236"/>
      <c r="Q26" s="236"/>
      <c r="R26" s="237"/>
      <c r="S26" s="238"/>
      <c r="T26" s="239"/>
      <c r="U26" s="233"/>
      <c r="V26" s="239"/>
      <c r="W26" s="237"/>
      <c r="X26" s="239"/>
      <c r="Y26" s="236"/>
      <c r="Z26" s="236"/>
      <c r="AA26" s="233"/>
      <c r="AB26" s="239"/>
      <c r="AC26" s="236"/>
      <c r="AD26" s="240"/>
      <c r="AE26" s="239"/>
      <c r="AF26" s="237"/>
      <c r="AH26" s="245"/>
      <c r="AI26" s="245"/>
      <c r="AJ26" s="252"/>
    </row>
    <row r="27" spans="1:36" s="216" customFormat="1" x14ac:dyDescent="0.2">
      <c r="A27" s="229"/>
      <c r="C27" s="230"/>
      <c r="D27" s="254"/>
      <c r="E27" s="232"/>
      <c r="F27" s="233"/>
      <c r="G27" s="233"/>
      <c r="H27" s="234"/>
      <c r="I27" s="233"/>
      <c r="J27" s="233"/>
      <c r="K27" s="233"/>
      <c r="L27" s="234"/>
      <c r="M27" s="233"/>
      <c r="N27" s="235"/>
      <c r="O27" s="229"/>
      <c r="P27" s="233"/>
      <c r="Q27" s="233"/>
      <c r="R27" s="237"/>
      <c r="S27" s="238"/>
      <c r="T27" s="239"/>
      <c r="U27" s="233"/>
      <c r="V27" s="239"/>
      <c r="W27" s="237"/>
      <c r="X27" s="239"/>
      <c r="Y27" s="233"/>
      <c r="Z27" s="233"/>
      <c r="AA27" s="233"/>
      <c r="AB27" s="239"/>
      <c r="AC27" s="233"/>
      <c r="AD27" s="240"/>
      <c r="AE27" s="239"/>
      <c r="AF27" s="237"/>
      <c r="AH27" s="245"/>
      <c r="AI27" s="245"/>
      <c r="AJ27" s="252"/>
    </row>
    <row r="28" spans="1:36" s="216" customFormat="1" x14ac:dyDescent="0.2">
      <c r="A28" s="229"/>
      <c r="B28" s="225"/>
      <c r="C28" s="230"/>
      <c r="D28" s="254"/>
      <c r="E28" s="232"/>
      <c r="F28" s="233"/>
      <c r="G28" s="233"/>
      <c r="H28" s="234"/>
      <c r="I28" s="233"/>
      <c r="J28" s="233"/>
      <c r="K28" s="233"/>
      <c r="L28" s="234"/>
      <c r="M28" s="233"/>
      <c r="N28" s="235"/>
      <c r="O28" s="229"/>
      <c r="P28" s="233"/>
      <c r="Q28" s="233"/>
      <c r="R28" s="237"/>
      <c r="S28" s="238"/>
      <c r="T28" s="239"/>
      <c r="U28" s="233"/>
      <c r="V28" s="239"/>
      <c r="W28" s="237"/>
      <c r="X28" s="239"/>
      <c r="Y28" s="233"/>
      <c r="Z28" s="233"/>
      <c r="AA28" s="233"/>
      <c r="AB28" s="239"/>
      <c r="AC28" s="233"/>
      <c r="AD28" s="240"/>
      <c r="AE28" s="239"/>
      <c r="AF28" s="237"/>
      <c r="AH28" s="245"/>
      <c r="AI28" s="245"/>
      <c r="AJ28" s="252"/>
    </row>
    <row r="29" spans="1:36" s="216" customFormat="1" x14ac:dyDescent="0.2">
      <c r="A29" s="229"/>
      <c r="C29" s="230"/>
      <c r="D29" s="256"/>
      <c r="E29" s="232"/>
      <c r="F29" s="236"/>
      <c r="G29" s="233"/>
      <c r="H29" s="234"/>
      <c r="I29" s="233"/>
      <c r="J29" s="233"/>
      <c r="K29" s="233"/>
      <c r="L29" s="234"/>
      <c r="M29" s="233"/>
      <c r="N29" s="235"/>
      <c r="O29" s="229"/>
      <c r="P29" s="236"/>
      <c r="Q29" s="236"/>
      <c r="R29" s="237"/>
      <c r="S29" s="238"/>
      <c r="T29" s="239"/>
      <c r="U29" s="233"/>
      <c r="V29" s="239"/>
      <c r="W29" s="237"/>
      <c r="X29" s="239"/>
      <c r="Y29" s="236"/>
      <c r="Z29" s="236"/>
      <c r="AA29" s="233"/>
      <c r="AB29" s="239"/>
      <c r="AC29" s="236"/>
      <c r="AD29" s="240"/>
      <c r="AE29" s="239"/>
      <c r="AF29" s="237"/>
      <c r="AH29" s="245"/>
      <c r="AI29" s="245"/>
      <c r="AJ29" s="252"/>
    </row>
    <row r="30" spans="1:36" s="216" customFormat="1" x14ac:dyDescent="0.2">
      <c r="A30" s="229"/>
      <c r="B30" s="225"/>
      <c r="C30" s="230"/>
      <c r="D30" s="254"/>
      <c r="E30" s="232"/>
      <c r="F30" s="233"/>
      <c r="G30" s="233"/>
      <c r="H30" s="234"/>
      <c r="I30" s="233"/>
      <c r="J30" s="233"/>
      <c r="K30" s="233"/>
      <c r="L30" s="234"/>
      <c r="M30" s="233"/>
      <c r="N30" s="235"/>
      <c r="O30" s="229"/>
      <c r="P30" s="236"/>
      <c r="Q30" s="233"/>
      <c r="R30" s="237"/>
      <c r="S30" s="238"/>
      <c r="T30" s="239"/>
      <c r="U30" s="233"/>
      <c r="V30" s="239"/>
      <c r="W30" s="237"/>
      <c r="X30" s="239"/>
      <c r="Y30" s="233"/>
      <c r="Z30" s="233"/>
      <c r="AA30" s="233"/>
      <c r="AB30" s="239"/>
      <c r="AC30" s="233"/>
      <c r="AD30" s="240"/>
      <c r="AE30" s="239"/>
      <c r="AF30" s="237"/>
      <c r="AH30" s="245"/>
      <c r="AI30" s="245"/>
      <c r="AJ30" s="252"/>
    </row>
    <row r="31" spans="1:36" s="216" customFormat="1" x14ac:dyDescent="0.2">
      <c r="A31" s="229"/>
      <c r="C31" s="230"/>
      <c r="D31" s="254"/>
      <c r="E31" s="232"/>
      <c r="F31" s="233"/>
      <c r="G31" s="233"/>
      <c r="H31" s="234"/>
      <c r="I31" s="233"/>
      <c r="J31" s="233"/>
      <c r="K31" s="233"/>
      <c r="L31" s="234"/>
      <c r="M31" s="233"/>
      <c r="N31" s="235"/>
      <c r="O31" s="229"/>
      <c r="P31" s="233"/>
      <c r="Q31" s="233"/>
      <c r="R31" s="237"/>
      <c r="S31" s="238"/>
      <c r="T31" s="239"/>
      <c r="U31" s="233"/>
      <c r="V31" s="239"/>
      <c r="W31" s="237"/>
      <c r="X31" s="239"/>
      <c r="Y31" s="233"/>
      <c r="Z31" s="233"/>
      <c r="AA31" s="233"/>
      <c r="AB31" s="239"/>
      <c r="AC31" s="233"/>
      <c r="AD31" s="240"/>
      <c r="AE31" s="239"/>
      <c r="AF31" s="237"/>
      <c r="AH31" s="245"/>
      <c r="AI31" s="245"/>
      <c r="AJ31" s="252"/>
    </row>
    <row r="32" spans="1:36" s="216" customFormat="1" x14ac:dyDescent="0.2">
      <c r="A32" s="229"/>
      <c r="B32" s="225"/>
      <c r="C32" s="230"/>
      <c r="D32" s="254"/>
      <c r="E32" s="232"/>
      <c r="F32" s="233"/>
      <c r="G32" s="233"/>
      <c r="H32" s="234"/>
      <c r="I32" s="233"/>
      <c r="J32" s="233"/>
      <c r="K32" s="233"/>
      <c r="L32" s="234"/>
      <c r="M32" s="233"/>
      <c r="N32" s="235"/>
      <c r="O32" s="229"/>
      <c r="P32" s="233"/>
      <c r="Q32" s="236"/>
      <c r="R32" s="237"/>
      <c r="S32" s="238"/>
      <c r="T32" s="239"/>
      <c r="U32" s="233"/>
      <c r="V32" s="239"/>
      <c r="W32" s="237"/>
      <c r="X32" s="239"/>
      <c r="Y32" s="233"/>
      <c r="Z32" s="233"/>
      <c r="AA32" s="233"/>
      <c r="AB32" s="239"/>
      <c r="AC32" s="233"/>
      <c r="AD32" s="240"/>
      <c r="AE32" s="239"/>
      <c r="AF32" s="237"/>
      <c r="AH32" s="245"/>
      <c r="AI32" s="245"/>
      <c r="AJ32" s="252"/>
    </row>
    <row r="33" spans="1:36" s="216" customFormat="1" x14ac:dyDescent="0.2">
      <c r="A33" s="229"/>
      <c r="C33" s="230"/>
      <c r="D33" s="254"/>
      <c r="E33" s="232"/>
      <c r="F33" s="233"/>
      <c r="G33" s="233"/>
      <c r="H33" s="234"/>
      <c r="I33" s="233"/>
      <c r="J33" s="233"/>
      <c r="K33" s="233"/>
      <c r="L33" s="234"/>
      <c r="M33" s="233"/>
      <c r="N33" s="235"/>
      <c r="O33" s="229"/>
      <c r="P33" s="236"/>
      <c r="Q33" s="233"/>
      <c r="R33" s="237"/>
      <c r="S33" s="238"/>
      <c r="T33" s="239"/>
      <c r="U33" s="233"/>
      <c r="V33" s="239"/>
      <c r="W33" s="237"/>
      <c r="X33" s="239"/>
      <c r="Y33" s="233"/>
      <c r="Z33" s="233"/>
      <c r="AA33" s="233"/>
      <c r="AB33" s="239"/>
      <c r="AC33" s="233"/>
      <c r="AD33" s="240"/>
      <c r="AE33" s="239"/>
      <c r="AF33" s="237"/>
      <c r="AH33" s="245"/>
      <c r="AI33" s="245"/>
      <c r="AJ33" s="252"/>
    </row>
    <row r="34" spans="1:36" s="216" customFormat="1" x14ac:dyDescent="0.2">
      <c r="A34" s="229"/>
      <c r="B34" s="225"/>
      <c r="C34" s="230"/>
      <c r="D34" s="254"/>
      <c r="E34" s="232"/>
      <c r="F34" s="233"/>
      <c r="G34" s="233"/>
      <c r="H34" s="234"/>
      <c r="I34" s="233"/>
      <c r="J34" s="233"/>
      <c r="K34" s="233"/>
      <c r="L34" s="234"/>
      <c r="M34" s="233"/>
      <c r="N34" s="235"/>
      <c r="O34" s="229"/>
      <c r="P34" s="236"/>
      <c r="Q34" s="233"/>
      <c r="R34" s="237"/>
      <c r="S34" s="238"/>
      <c r="T34" s="239"/>
      <c r="U34" s="233"/>
      <c r="V34" s="239"/>
      <c r="W34" s="237"/>
      <c r="X34" s="239"/>
      <c r="Y34" s="233"/>
      <c r="Z34" s="233"/>
      <c r="AA34" s="233"/>
      <c r="AB34" s="239"/>
      <c r="AC34" s="233"/>
      <c r="AD34" s="240"/>
      <c r="AE34" s="239"/>
      <c r="AF34" s="237"/>
      <c r="AH34" s="245"/>
      <c r="AI34" s="245"/>
      <c r="AJ34" s="252"/>
    </row>
    <row r="35" spans="1:36" s="216" customFormat="1" x14ac:dyDescent="0.2">
      <c r="A35" s="229"/>
      <c r="C35" s="230"/>
      <c r="D35" s="254"/>
      <c r="E35" s="232"/>
      <c r="F35" s="233"/>
      <c r="G35" s="233"/>
      <c r="H35" s="234"/>
      <c r="I35" s="233"/>
      <c r="J35" s="233"/>
      <c r="K35" s="233"/>
      <c r="L35" s="234"/>
      <c r="M35" s="233"/>
      <c r="N35" s="235"/>
      <c r="O35" s="229"/>
      <c r="P35" s="233"/>
      <c r="Q35" s="236"/>
      <c r="R35" s="237"/>
      <c r="S35" s="238"/>
      <c r="T35" s="239"/>
      <c r="U35" s="233"/>
      <c r="V35" s="239"/>
      <c r="W35" s="237"/>
      <c r="X35" s="239"/>
      <c r="Y35" s="233"/>
      <c r="Z35" s="233"/>
      <c r="AA35" s="233"/>
      <c r="AB35" s="239"/>
      <c r="AC35" s="233"/>
      <c r="AD35" s="240"/>
      <c r="AE35" s="239"/>
      <c r="AF35" s="237"/>
      <c r="AH35" s="245"/>
      <c r="AI35" s="245"/>
      <c r="AJ35" s="252"/>
    </row>
    <row r="36" spans="1:36" s="216" customFormat="1" x14ac:dyDescent="0.2">
      <c r="A36" s="229"/>
      <c r="C36" s="230"/>
      <c r="D36" s="254"/>
      <c r="E36" s="232"/>
      <c r="F36" s="233"/>
      <c r="G36" s="233"/>
      <c r="H36" s="234"/>
      <c r="I36" s="233"/>
      <c r="J36" s="233"/>
      <c r="K36" s="233"/>
      <c r="L36" s="234"/>
      <c r="M36" s="233"/>
      <c r="N36" s="235"/>
      <c r="O36" s="229"/>
      <c r="P36" s="233"/>
      <c r="Q36" s="233"/>
      <c r="R36" s="237"/>
      <c r="S36" s="238"/>
      <c r="T36" s="239"/>
      <c r="U36" s="233"/>
      <c r="V36" s="239"/>
      <c r="W36" s="237"/>
      <c r="X36" s="239"/>
      <c r="Y36" s="233"/>
      <c r="Z36" s="233"/>
      <c r="AA36" s="233"/>
      <c r="AB36" s="239"/>
      <c r="AC36" s="233"/>
      <c r="AD36" s="240"/>
      <c r="AE36" s="239"/>
      <c r="AF36" s="237"/>
      <c r="AH36" s="245"/>
      <c r="AI36" s="245"/>
      <c r="AJ36" s="252"/>
    </row>
    <row r="37" spans="1:36" s="216" customFormat="1" x14ac:dyDescent="0.2">
      <c r="A37" s="229"/>
      <c r="C37" s="230"/>
      <c r="D37" s="256"/>
      <c r="E37" s="236"/>
      <c r="F37" s="233"/>
      <c r="G37" s="233"/>
      <c r="H37" s="234"/>
      <c r="I37" s="233"/>
      <c r="J37" s="233"/>
      <c r="K37" s="233"/>
      <c r="L37" s="234"/>
      <c r="M37" s="233"/>
      <c r="N37" s="235"/>
      <c r="O37" s="229"/>
      <c r="P37" s="236"/>
      <c r="Q37" s="233"/>
      <c r="R37" s="237"/>
      <c r="S37" s="238"/>
      <c r="T37" s="239"/>
      <c r="U37" s="233"/>
      <c r="V37" s="239"/>
      <c r="W37" s="237"/>
      <c r="X37" s="239"/>
      <c r="Y37" s="236"/>
      <c r="Z37" s="236"/>
      <c r="AA37" s="233"/>
      <c r="AB37" s="239"/>
      <c r="AC37" s="236"/>
      <c r="AD37" s="240"/>
      <c r="AE37" s="239"/>
      <c r="AF37" s="237"/>
      <c r="AH37" s="245"/>
      <c r="AI37" s="245"/>
      <c r="AJ37" s="252"/>
    </row>
    <row r="38" spans="1:36" s="216" customFormat="1" x14ac:dyDescent="0.2">
      <c r="A38" s="229"/>
      <c r="C38" s="230"/>
      <c r="D38" s="257"/>
      <c r="E38" s="232"/>
      <c r="F38" s="233"/>
      <c r="G38" s="233"/>
      <c r="H38" s="234"/>
      <c r="I38" s="233"/>
      <c r="J38" s="233"/>
      <c r="K38" s="233"/>
      <c r="L38" s="234"/>
      <c r="M38" s="233"/>
      <c r="N38" s="235"/>
      <c r="O38" s="229"/>
      <c r="P38" s="236"/>
      <c r="Q38" s="236"/>
      <c r="R38" s="237"/>
      <c r="S38" s="238"/>
      <c r="T38" s="239"/>
      <c r="U38" s="233"/>
      <c r="V38" s="239"/>
      <c r="W38" s="237"/>
      <c r="X38" s="239"/>
      <c r="Y38" s="236"/>
      <c r="Z38" s="236"/>
      <c r="AA38" s="233"/>
      <c r="AB38" s="239"/>
      <c r="AC38" s="236"/>
      <c r="AD38" s="240"/>
      <c r="AE38" s="239"/>
      <c r="AF38" s="237"/>
      <c r="AH38" s="245"/>
      <c r="AI38" s="245"/>
      <c r="AJ38" s="252"/>
    </row>
    <row r="39" spans="1:36" s="216" customFormat="1" x14ac:dyDescent="0.2">
      <c r="A39" s="229"/>
      <c r="C39" s="230"/>
      <c r="D39" s="254"/>
      <c r="E39" s="232"/>
      <c r="F39" s="233"/>
      <c r="G39" s="233"/>
      <c r="H39" s="234"/>
      <c r="I39" s="233"/>
      <c r="J39" s="233"/>
      <c r="K39" s="233"/>
      <c r="L39" s="234"/>
      <c r="M39" s="233"/>
      <c r="N39" s="235"/>
      <c r="O39" s="229"/>
      <c r="P39" s="233"/>
      <c r="Q39" s="233"/>
      <c r="R39" s="237"/>
      <c r="S39" s="238"/>
      <c r="T39" s="239"/>
      <c r="U39" s="233"/>
      <c r="V39" s="239"/>
      <c r="W39" s="237"/>
      <c r="X39" s="239"/>
      <c r="Y39" s="233"/>
      <c r="Z39" s="233"/>
      <c r="AA39" s="233"/>
      <c r="AB39" s="239"/>
      <c r="AC39" s="233"/>
      <c r="AD39" s="240"/>
      <c r="AE39" s="239"/>
      <c r="AF39" s="237"/>
      <c r="AH39" s="245"/>
      <c r="AI39" s="245"/>
      <c r="AJ39" s="252"/>
    </row>
    <row r="40" spans="1:36" s="216" customFormat="1" x14ac:dyDescent="0.2">
      <c r="A40" s="229"/>
      <c r="C40" s="230"/>
      <c r="D40" s="254"/>
      <c r="E40" s="232"/>
      <c r="F40" s="233"/>
      <c r="G40" s="233"/>
      <c r="H40" s="234"/>
      <c r="I40" s="233"/>
      <c r="J40" s="233"/>
      <c r="K40" s="233"/>
      <c r="L40" s="234"/>
      <c r="M40" s="233"/>
      <c r="N40" s="235"/>
      <c r="O40" s="229"/>
      <c r="P40" s="233"/>
      <c r="Q40" s="233"/>
      <c r="R40" s="237"/>
      <c r="S40" s="238"/>
      <c r="T40" s="239"/>
      <c r="U40" s="233"/>
      <c r="V40" s="239"/>
      <c r="W40" s="237"/>
      <c r="X40" s="239"/>
      <c r="Y40" s="233"/>
      <c r="Z40" s="233"/>
      <c r="AA40" s="233"/>
      <c r="AB40" s="239"/>
      <c r="AC40" s="233"/>
      <c r="AD40" s="240"/>
      <c r="AE40" s="239"/>
      <c r="AF40" s="237"/>
      <c r="AH40" s="245"/>
      <c r="AI40" s="245"/>
      <c r="AJ40" s="252"/>
    </row>
    <row r="41" spans="1:36" s="216" customFormat="1" x14ac:dyDescent="0.2">
      <c r="A41" s="229"/>
      <c r="C41" s="230"/>
      <c r="D41" s="256"/>
      <c r="E41" s="236"/>
      <c r="F41" s="233"/>
      <c r="G41" s="233"/>
      <c r="H41" s="234"/>
      <c r="I41" s="233"/>
      <c r="J41" s="233"/>
      <c r="K41" s="233"/>
      <c r="L41" s="234"/>
      <c r="M41" s="233"/>
      <c r="N41" s="235"/>
      <c r="O41" s="229"/>
      <c r="P41" s="236"/>
      <c r="Q41" s="236"/>
      <c r="R41" s="237"/>
      <c r="S41" s="238"/>
      <c r="T41" s="239"/>
      <c r="U41" s="233"/>
      <c r="V41" s="239"/>
      <c r="W41" s="237"/>
      <c r="X41" s="239"/>
      <c r="Y41" s="236"/>
      <c r="Z41" s="236"/>
      <c r="AA41" s="233"/>
      <c r="AB41" s="239"/>
      <c r="AC41" s="236"/>
      <c r="AD41" s="240"/>
      <c r="AE41" s="239"/>
      <c r="AF41" s="237"/>
      <c r="AH41" s="245"/>
      <c r="AI41" s="245"/>
      <c r="AJ41" s="252"/>
    </row>
    <row r="42" spans="1:36" s="216" customFormat="1" x14ac:dyDescent="0.2">
      <c r="A42" s="229"/>
      <c r="B42" s="225"/>
      <c r="C42" s="230"/>
      <c r="D42" s="256"/>
      <c r="E42" s="232"/>
      <c r="F42" s="236"/>
      <c r="G42" s="233"/>
      <c r="H42" s="234"/>
      <c r="I42" s="233"/>
      <c r="J42" s="233"/>
      <c r="K42" s="233"/>
      <c r="L42" s="234"/>
      <c r="M42" s="233"/>
      <c r="N42" s="235"/>
      <c r="O42" s="229"/>
      <c r="P42" s="236"/>
      <c r="Q42" s="233"/>
      <c r="R42" s="237"/>
      <c r="S42" s="238"/>
      <c r="T42" s="239"/>
      <c r="U42" s="233"/>
      <c r="V42" s="239"/>
      <c r="W42" s="237"/>
      <c r="X42" s="239"/>
      <c r="Y42" s="236"/>
      <c r="Z42" s="236"/>
      <c r="AA42" s="233"/>
      <c r="AB42" s="239"/>
      <c r="AC42" s="236"/>
      <c r="AD42" s="240"/>
      <c r="AE42" s="239"/>
      <c r="AF42" s="237"/>
      <c r="AH42" s="245"/>
      <c r="AI42" s="245"/>
      <c r="AJ42" s="252"/>
    </row>
    <row r="43" spans="1:36" s="216" customFormat="1" x14ac:dyDescent="0.2">
      <c r="D43" s="249"/>
      <c r="E43" s="236"/>
      <c r="F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H43" s="245"/>
      <c r="AI43" s="245"/>
      <c r="AJ43" s="252"/>
    </row>
    <row r="44" spans="1:36" s="2" customFormat="1" x14ac:dyDescent="0.2">
      <c r="A44" s="22"/>
      <c r="B44" s="22"/>
      <c r="C44" s="22"/>
      <c r="D44" s="35"/>
      <c r="E44" s="27"/>
      <c r="F44" s="35"/>
      <c r="G44" s="22"/>
      <c r="H44" s="22"/>
      <c r="I44" s="22"/>
      <c r="J44" s="22"/>
      <c r="K44" s="22"/>
      <c r="L44" s="22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5"/>
      <c r="AA44" s="5"/>
      <c r="AB44" s="5"/>
      <c r="AC44" s="5"/>
      <c r="AH44" s="181"/>
      <c r="AI44" s="181"/>
      <c r="AJ44" s="64"/>
    </row>
    <row r="45" spans="1:36" s="2" customFormat="1" x14ac:dyDescent="0.2">
      <c r="A45" s="22"/>
      <c r="B45" s="22"/>
      <c r="C45" s="22"/>
      <c r="D45" s="35"/>
      <c r="E45" s="27"/>
      <c r="F45" s="35"/>
      <c r="G45" s="22"/>
      <c r="H45" s="22"/>
      <c r="I45" s="22"/>
      <c r="J45" s="22"/>
      <c r="K45" s="22"/>
      <c r="L45" s="22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5"/>
      <c r="AA45" s="5"/>
      <c r="AB45" s="5"/>
      <c r="AC45" s="5"/>
      <c r="AH45" s="181"/>
      <c r="AI45" s="181"/>
      <c r="AJ45" s="64"/>
    </row>
    <row r="46" spans="1:36" s="2" customFormat="1" x14ac:dyDescent="0.2">
      <c r="A46" s="22"/>
      <c r="B46" s="22"/>
      <c r="C46" s="22"/>
      <c r="D46" s="35"/>
      <c r="E46" s="27"/>
      <c r="F46" s="35"/>
      <c r="G46" s="22"/>
      <c r="H46" s="22"/>
      <c r="I46" s="22"/>
      <c r="J46" s="22"/>
      <c r="K46" s="22"/>
      <c r="L46" s="22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5"/>
      <c r="AA46" s="5"/>
      <c r="AB46" s="5"/>
      <c r="AC46" s="5"/>
      <c r="AH46" s="181"/>
      <c r="AI46" s="181"/>
      <c r="AJ46" s="64"/>
    </row>
    <row r="47" spans="1:36" s="2" customFormat="1" x14ac:dyDescent="0.2">
      <c r="A47" s="22"/>
      <c r="B47" s="22"/>
      <c r="C47" s="22"/>
      <c r="D47" s="35"/>
      <c r="E47" s="27"/>
      <c r="F47" s="35"/>
      <c r="G47" s="22"/>
      <c r="H47" s="22"/>
      <c r="I47" s="22"/>
      <c r="J47" s="22"/>
      <c r="K47" s="22"/>
      <c r="L47" s="22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5"/>
      <c r="AA47" s="5"/>
      <c r="AB47" s="5"/>
      <c r="AC47" s="5"/>
      <c r="AH47" s="181"/>
      <c r="AI47" s="181"/>
      <c r="AJ47" s="64"/>
    </row>
    <row r="48" spans="1:36" s="2" customFormat="1" x14ac:dyDescent="0.2">
      <c r="A48" s="22"/>
      <c r="B48" s="22"/>
      <c r="C48" s="22"/>
      <c r="D48" s="35"/>
      <c r="E48" s="27"/>
      <c r="F48" s="35"/>
      <c r="G48" s="22"/>
      <c r="H48" s="22"/>
      <c r="I48" s="22"/>
      <c r="J48" s="22"/>
      <c r="K48" s="22"/>
      <c r="L48" s="22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5"/>
      <c r="AA48" s="5"/>
      <c r="AB48" s="5"/>
      <c r="AC48" s="5"/>
      <c r="AH48" s="181"/>
      <c r="AI48" s="181"/>
      <c r="AJ48" s="64"/>
    </row>
    <row r="49" spans="1:36" s="2" customFormat="1" x14ac:dyDescent="0.2">
      <c r="A49" s="22"/>
      <c r="B49" s="22"/>
      <c r="C49" s="22"/>
      <c r="D49" s="22"/>
      <c r="E49" s="36"/>
      <c r="F49" s="22"/>
      <c r="G49" s="22"/>
      <c r="H49" s="22"/>
      <c r="I49" s="22"/>
      <c r="J49" s="22"/>
      <c r="K49" s="22"/>
      <c r="L49" s="22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5"/>
      <c r="AA49" s="5"/>
      <c r="AB49" s="5"/>
      <c r="AC49" s="5"/>
      <c r="AH49" s="181"/>
      <c r="AI49" s="181"/>
      <c r="AJ49" s="64"/>
    </row>
    <row r="50" spans="1:36" s="2" customForma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5"/>
      <c r="AA50" s="5"/>
      <c r="AB50" s="5"/>
      <c r="AC50" s="5"/>
      <c r="AH50" s="181"/>
      <c r="AI50" s="181"/>
      <c r="AJ50" s="64"/>
    </row>
    <row r="51" spans="1:36" s="2" customForma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5"/>
      <c r="AA51" s="5"/>
      <c r="AB51" s="5"/>
      <c r="AC51" s="5"/>
      <c r="AH51" s="181"/>
      <c r="AI51" s="181"/>
      <c r="AJ51" s="64"/>
    </row>
    <row r="52" spans="1:36" s="2" customForma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5"/>
      <c r="AA52" s="5"/>
      <c r="AB52" s="5"/>
      <c r="AC52" s="5"/>
      <c r="AH52" s="181"/>
      <c r="AI52" s="181"/>
      <c r="AJ52" s="64"/>
    </row>
    <row r="53" spans="1:36" s="2" customForma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5"/>
      <c r="AA53" s="5"/>
      <c r="AB53" s="5"/>
      <c r="AC53" s="5"/>
      <c r="AH53" s="181"/>
      <c r="AI53" s="181"/>
      <c r="AJ53" s="64"/>
    </row>
    <row r="54" spans="1:36" s="2" customForma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5"/>
      <c r="AA54" s="5"/>
      <c r="AB54" s="5"/>
      <c r="AC54" s="5"/>
      <c r="AH54" s="181"/>
      <c r="AI54" s="181"/>
      <c r="AJ54" s="64"/>
    </row>
    <row r="55" spans="1:36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spans="1:36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36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36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36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36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36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36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36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spans="1:36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spans="1:25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spans="1:25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spans="1:25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spans="1:25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spans="1:25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spans="1:25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spans="1:25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spans="1:25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spans="1:25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spans="1:25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spans="1:25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spans="1:25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spans="1:25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spans="1:25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spans="1:25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spans="1:25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spans="1:25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spans="1:25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spans="1:25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spans="1:25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spans="1:25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spans="1:25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spans="1:25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spans="1:25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spans="1:25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spans="1:25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spans="1:25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spans="1:25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25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spans="1:25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spans="1:25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spans="1:25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spans="1:25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spans="1:25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spans="1:25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spans="1:25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spans="1:25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spans="1:25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spans="1:25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spans="1:25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spans="1:25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spans="1:25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spans="1:25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spans="1:25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spans="1:25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spans="1:25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spans="1:25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spans="1:25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spans="1:25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spans="1:25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spans="1:25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spans="1:25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spans="1:25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spans="1:25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spans="1:25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spans="1:25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spans="1:25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spans="1:25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spans="1:25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spans="1:25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spans="1:25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spans="1:25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spans="1:25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spans="1:25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spans="1:25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spans="1:25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spans="1:25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spans="1:25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spans="1:25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spans="1:25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spans="1:25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spans="1:25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spans="1:25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spans="1:25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spans="1:25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spans="1:25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spans="1:25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spans="1:25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spans="1:25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spans="1:25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spans="1:25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spans="1:25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spans="1:25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spans="1:25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spans="1:25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spans="1:25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spans="1:25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spans="1:25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spans="1:25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spans="1:25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spans="1:25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spans="1:25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spans="1:25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spans="1:25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spans="1:25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spans="1:25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spans="1:25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spans="1:25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spans="1:25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spans="1:25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spans="1:25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spans="1:25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spans="1:25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spans="1:25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spans="1:25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spans="1:25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spans="1:25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spans="1:25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spans="1:25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spans="1:25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spans="1:25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spans="1:25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spans="1:25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spans="1:25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spans="1:25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spans="1:25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spans="1:25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spans="1:25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spans="1:25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spans="1:25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spans="1:25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spans="1:25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spans="1:25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spans="1:25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spans="1:25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spans="1:25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spans="1:25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spans="1:25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spans="1:25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spans="1:25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spans="1:25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spans="1:25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spans="1:25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spans="1:25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spans="1:25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spans="1:25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spans="1:25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 spans="1:25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 spans="1:25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 spans="1:25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 spans="1:25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 spans="1:25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 spans="1:25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 spans="1:25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 spans="1:25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 spans="1:25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 spans="1:25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 spans="1:25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 spans="1:25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 spans="1:25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 spans="1:25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 spans="1:25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 spans="1:25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 spans="1:25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 spans="1:25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 spans="1:25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 spans="1:25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 spans="1:25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 spans="1:25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 spans="1:25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 spans="1:25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 spans="1:25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 spans="1:25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 spans="1:25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 spans="1:25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 spans="1:25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 spans="1:25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 spans="1:25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 spans="1:25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 spans="1:25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 spans="1:25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 spans="1:25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 spans="1:25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 spans="1:25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 spans="1:25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 spans="1:25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 spans="1:25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 spans="1:25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 spans="1:25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 spans="1:25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 spans="1:25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 spans="1:25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 spans="1:25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 spans="1:25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 spans="1:25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 spans="1:25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 spans="1:25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 spans="1:25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 spans="1:25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 spans="1:25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 spans="1:25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 spans="1:25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 spans="1:25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 spans="1:25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 spans="1:25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 spans="1:25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 spans="1:25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 spans="1:25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 spans="1:25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 spans="1:25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 spans="1:25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 spans="1:25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 spans="1:25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 spans="1:25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 spans="1:25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 spans="1:25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 spans="1:25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 spans="1:25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 spans="1:25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 spans="1:25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 spans="1:25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 spans="1:25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 spans="1:25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 spans="1:25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 spans="1:25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 spans="1:25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 spans="1:25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 spans="1:25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 spans="1:25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 spans="1:25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 spans="1:25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 spans="1:25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 spans="1:25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 spans="1:25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 spans="1:25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 spans="1:25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 spans="1:25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 spans="1:25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 spans="1:25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 spans="1:25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 spans="1:25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 spans="1:25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 spans="1:25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 spans="1:25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 spans="1:25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 spans="1:25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 spans="1:25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 spans="1:25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 spans="1:25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 spans="1:25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 spans="1:25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 spans="1:25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 spans="1:25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 spans="1:25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 spans="1:25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 spans="1:25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 spans="1:25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 spans="1:25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 spans="1:25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 spans="1:25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 spans="1:25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 spans="1:25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 spans="1:25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 spans="1:25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 spans="1:25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 spans="1:25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 spans="1:25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25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 spans="1:25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 spans="1:25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 spans="1:25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 spans="1:25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 spans="1:25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 spans="1:25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 spans="1:25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 spans="1:25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 spans="1:25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 spans="1:25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 spans="1:25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 spans="1:25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 spans="1:25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 spans="1:25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 spans="1:25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 spans="1:25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 spans="1:25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 spans="1:25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 spans="1:25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 spans="1:25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 spans="1:25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 spans="1:25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 spans="1:25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 spans="1:25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 spans="1:25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 spans="1:25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 spans="1:25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 spans="1:25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 spans="1:25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 spans="1:25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 spans="1:25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 spans="1:25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 spans="1:25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 spans="1:25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 spans="1:25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 spans="1:25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 spans="1:25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 spans="1:25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 spans="1:25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 spans="1:25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 spans="1:25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 spans="1:25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 spans="1:25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 spans="1:25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 spans="1:25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 spans="1:25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 spans="1:25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 spans="1:25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 spans="1:25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 spans="1:25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 spans="1:25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 spans="1:25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 spans="1:25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 spans="1:25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 spans="1:25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 spans="1:25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 spans="1:25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 spans="1:25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 spans="1:25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 spans="1:25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 spans="1:25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 spans="1:25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 spans="1:25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 spans="1:25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 spans="1:25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 spans="1:25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 spans="1:25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 spans="1:25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 spans="1:25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 spans="1:25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 spans="1:25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 spans="1:25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 spans="1:25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 spans="1:25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 spans="1:25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 spans="1:25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 spans="1:25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 spans="1:25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 spans="1:25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 spans="1:25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 spans="1:25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 spans="1:25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 spans="1:25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 spans="1:25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 spans="1:25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 spans="1:25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 spans="1:25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 spans="1:25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 spans="1:25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 spans="1:25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 spans="1:25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 spans="1:25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 spans="1:25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 spans="1:25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 spans="1:25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 spans="1:25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 spans="1:25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 spans="1:25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 spans="1:25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 spans="1:25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 spans="1:25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 spans="1:25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 spans="1:25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 spans="1:25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 spans="1:25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 spans="1:25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 spans="1:25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 spans="1:25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 spans="1:25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 spans="1:25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 spans="1:25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 spans="1:25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 spans="1:25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 spans="1:25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 spans="1:25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 spans="1:25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 spans="1:25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 spans="1:25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 spans="1:25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 spans="1:25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 spans="1:25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 spans="1:25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 spans="1:25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 spans="1:25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 spans="1:25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 spans="1:25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 spans="1:25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 spans="1:25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 spans="1:25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 spans="1:25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 spans="1:25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 spans="1:25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 spans="1:25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 spans="1:25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 spans="1:25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 spans="1:25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 spans="1:25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 spans="1:25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 spans="1:25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 spans="1:25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 spans="1:25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 spans="1:25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 spans="1:25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 spans="1:25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 spans="1:25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 spans="1:25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 spans="1:25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 spans="1:25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 spans="1:25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 spans="1:25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 spans="1:25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 spans="1:25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 spans="1:25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 spans="1:25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 spans="1:25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 spans="1:25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 spans="1:25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 spans="1:25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 spans="1:25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 spans="1:25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 spans="1:25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 spans="1:25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 spans="1:25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 spans="1:25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 spans="1:25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 spans="1:25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 spans="1:25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 spans="1:25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 spans="1:25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 spans="1:25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 spans="1:25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 spans="1:25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 spans="1:25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 spans="1:25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 spans="1:25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 spans="1:25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 spans="1:25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 spans="1:25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 spans="1:25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 spans="1:25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 spans="1:25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 spans="1:25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 spans="1:25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 spans="1:25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 spans="1:25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 spans="1:25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 spans="1:25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 spans="1:25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 spans="1:25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 spans="1:25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 spans="1:25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 spans="1:25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 spans="1:25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 spans="1:25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 spans="1:25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 spans="1:25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 spans="1:25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 spans="1:25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 spans="1:25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 spans="1:25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 spans="1:25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 spans="1:25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 spans="1:25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 spans="1:25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 spans="1:25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 spans="1:25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 spans="1:25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 spans="1:25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 spans="1:25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 spans="1:25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 spans="1:25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 spans="1:25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 spans="1:25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 spans="1:25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 spans="1:25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 spans="1:25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 spans="1:25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 spans="1:25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 spans="1:25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 spans="1:25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 spans="1:25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 spans="1:25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 spans="1:25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 spans="1:25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 spans="1:25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 spans="1:25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 spans="1:25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 spans="1:25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 spans="1:25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 spans="1:25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 spans="1:25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 spans="1:25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 spans="1:25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 spans="1:25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 spans="1:25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 spans="1:25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 spans="1:25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 spans="1:25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 spans="1:25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 spans="1:25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 spans="1:25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 spans="1:25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 spans="1:25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 spans="1:25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 spans="1:25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 spans="1:25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 spans="1:25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 spans="1:25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 spans="1:25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 spans="1:25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 spans="1:25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 spans="1:25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 spans="1:25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 spans="1:25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 spans="1:25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 spans="1:25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 spans="1:25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 spans="1:25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 spans="1:25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 spans="1:25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 spans="1:25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 spans="1:25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 spans="1:25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 spans="1:25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 spans="1:25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 spans="1:25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 spans="1:25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 spans="1:25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 spans="1:25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 spans="1:25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 spans="1:25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 spans="1:25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 spans="1:25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 spans="1:25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 spans="1:25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 spans="1:25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 spans="1:25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 spans="1:25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 spans="1:25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 spans="1:25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 spans="1:25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 spans="1:25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 spans="1:25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 spans="1:25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 spans="1:25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 spans="1:25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 spans="1:25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 spans="1:25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 spans="1:25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 spans="1:25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 spans="1:25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 spans="1:25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 spans="1:25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 spans="1:25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 spans="1:25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 spans="1:25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 spans="1:25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 spans="1:25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 spans="1:25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 spans="1:25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 spans="1:25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 spans="1:25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 spans="1:25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 spans="1:25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 spans="1:25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 spans="1:25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 spans="1:25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 spans="1:25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 spans="1:25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 spans="1:25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 spans="1:25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 spans="1:25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 spans="1:25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 spans="1:25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 spans="1:25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 spans="1:25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 spans="1:25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 spans="1:25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 spans="1:25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 spans="1:25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 spans="1:25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 spans="1:25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 spans="1:25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 spans="1:25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 spans="1:25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 spans="1:25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 spans="1:25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 spans="1:25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 spans="1:25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 spans="1:25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 spans="1:25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 spans="1:25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 spans="1:25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 spans="1:25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 spans="1:25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 spans="1:25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 spans="1:25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 spans="1:25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 spans="1:25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 spans="1:25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 spans="1:25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 spans="1:25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 spans="1:25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 spans="1:25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 spans="1:25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 spans="1:25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 spans="1:25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 spans="1:25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 spans="1:25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 spans="1:25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 spans="1:25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 spans="1:25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 spans="1:25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 spans="1:25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 spans="1:25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 spans="1:25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 spans="1:25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 spans="1:25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 spans="1:25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 spans="1:25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 spans="1:25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 spans="1:25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 spans="1:25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 spans="1:25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 spans="1:25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 spans="1:25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 spans="1:25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 spans="1:25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 spans="1:25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 spans="1:25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 spans="1:25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 spans="1:25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 spans="1:25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 spans="1:25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 spans="1:25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 spans="1:25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 spans="1:25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 spans="1:25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 spans="1:25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 spans="1:25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 spans="1:25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 spans="1:25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 spans="1:25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 spans="1:25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 spans="1:25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 spans="1:25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 spans="1:25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 spans="1:25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 spans="1:25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 spans="1:25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 spans="1:25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 spans="1:25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 spans="1:25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 spans="1:25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 spans="1:25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 spans="1:25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 spans="1:25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 spans="1:25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 spans="1:25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 spans="1:25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 spans="1:25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 spans="1:25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 spans="1:25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 spans="1:25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 spans="1:25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 spans="1:25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 spans="1:25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 spans="1:25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 spans="1:25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 spans="1:25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 spans="1:25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 spans="1:25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 spans="1:25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 spans="1:25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 spans="1:25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 spans="1:25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 spans="1:25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 spans="1:25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 spans="1:25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 spans="1:25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 spans="1:25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 spans="1:25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 spans="1:25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 spans="1:25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 spans="1:25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 spans="1:25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 spans="1:25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 spans="1:25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 spans="1:25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 spans="1:25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 spans="1:25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 spans="1:25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 spans="1:25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 spans="1:25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 spans="1:25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 spans="1:25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 spans="1:25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 spans="1:25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 spans="1:25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 spans="1:25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 spans="1:25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 spans="1:25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 spans="1:25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 spans="1:25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 spans="1:25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 spans="1:25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 spans="1:25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 spans="1:25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 spans="1:25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 spans="1:25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 spans="1:25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 spans="1:25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 spans="1:25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 spans="1:25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 spans="1:25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 spans="1:25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 spans="1:25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 spans="1:25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 spans="1:25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 spans="1:25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 spans="1:25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 spans="1:25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 spans="1:25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 spans="1:25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 spans="1:25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 spans="1:25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 spans="1:25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 spans="1:25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 spans="1:25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 spans="1:25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 spans="1:25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 spans="1:25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 spans="1:25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 spans="1:25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 spans="1:25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 spans="1:25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 spans="1:25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 spans="1:25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 spans="1:25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 spans="1:25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 spans="1:25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 spans="1:25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 spans="1:25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 spans="1:25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 spans="1:25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 spans="1:25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 spans="1:25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 spans="1:25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 spans="1:25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 spans="1:25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 spans="1:25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 spans="1:25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 spans="1:25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 spans="1:25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 spans="1:25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 spans="1:25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 spans="1:25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 spans="1:25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 spans="1:25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 spans="1:25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 spans="1:25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 spans="1:25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 spans="1:25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 spans="1:25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 spans="1:25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 spans="1:25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 spans="1:25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 spans="1:25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 spans="1:25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 spans="1:25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 spans="1:25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 spans="1:25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 spans="1:25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 spans="1:25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 spans="1:25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 spans="1:25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 spans="1:25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 spans="1:25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 spans="1:25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 spans="1:25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 spans="1:25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 spans="1:25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 spans="1:25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 spans="1:25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 spans="1:25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 spans="1:25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 spans="1:25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 spans="1:25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 spans="1:25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 spans="1:25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 spans="1:25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 spans="1:25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 spans="1:25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 spans="1:25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 spans="1:25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 spans="1:25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 spans="1:25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 spans="1:25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 spans="1:25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 spans="1:25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 spans="1:25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 spans="1:25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 spans="1:25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 spans="1:25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 spans="1:25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 spans="1:25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 spans="1:25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 spans="1:25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 spans="1:25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 spans="1:25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 spans="1:25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 spans="1:25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 spans="1:25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 spans="1:25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 spans="1:25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 spans="1:25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 spans="1:25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 spans="1:25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 spans="1:25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 spans="1:25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 spans="1:25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 spans="1:25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 spans="1:25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 spans="1:25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 spans="1:25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 spans="1:25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 spans="1:25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 spans="1:25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 spans="1:25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 spans="1:25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 spans="1:25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 spans="1:25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 spans="1:25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 spans="1:25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 spans="1:25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 spans="1:25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 spans="1:25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 spans="1:25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 spans="1:25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 spans="1:25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 spans="1:25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 spans="1:25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 spans="1:25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 spans="1:25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 spans="1:25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 spans="1:25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 spans="1:25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 spans="1:25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 spans="1:25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 spans="1:25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 spans="1:25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 spans="1:25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  <row r="916" spans="1:25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</row>
    <row r="917" spans="1:25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</row>
    <row r="918" spans="1:25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</row>
    <row r="919" spans="1:25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</row>
    <row r="920" spans="1:25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</row>
    <row r="921" spans="1:25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</row>
    <row r="922" spans="1:25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</row>
    <row r="923" spans="1:25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</row>
    <row r="924" spans="1:25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</row>
    <row r="925" spans="1:25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</row>
    <row r="926" spans="1:25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</row>
    <row r="927" spans="1:25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</row>
    <row r="928" spans="1:25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</row>
    <row r="929" spans="1:25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</row>
    <row r="930" spans="1:25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</row>
    <row r="931" spans="1:25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</row>
    <row r="932" spans="1:25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</row>
    <row r="933" spans="1:25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</row>
    <row r="934" spans="1:25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</row>
    <row r="935" spans="1:25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</row>
    <row r="936" spans="1:25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</row>
    <row r="937" spans="1:25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</row>
    <row r="938" spans="1:25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</row>
    <row r="939" spans="1:25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</row>
    <row r="940" spans="1:25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</row>
    <row r="941" spans="1:25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</row>
    <row r="942" spans="1:25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</row>
    <row r="943" spans="1:25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</row>
    <row r="944" spans="1:25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</row>
    <row r="945" spans="1:25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</row>
    <row r="946" spans="1:25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</row>
    <row r="947" spans="1:25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</row>
    <row r="948" spans="1:25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</row>
    <row r="949" spans="1:25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</row>
    <row r="950" spans="1:25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</row>
    <row r="951" spans="1:25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</row>
    <row r="952" spans="1:25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</row>
    <row r="953" spans="1:25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</row>
    <row r="954" spans="1:25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</row>
    <row r="955" spans="1:25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</row>
    <row r="956" spans="1:25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</row>
    <row r="957" spans="1:25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</row>
    <row r="958" spans="1:25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</row>
    <row r="959" spans="1:25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</row>
    <row r="960" spans="1:25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</row>
    <row r="961" spans="1:25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</row>
    <row r="962" spans="1:25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</row>
    <row r="963" spans="1:25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</row>
    <row r="964" spans="1:25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</row>
    <row r="965" spans="1:25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</row>
    <row r="966" spans="1:25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</row>
    <row r="967" spans="1:25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</row>
    <row r="968" spans="1:25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</row>
    <row r="969" spans="1:25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</row>
    <row r="970" spans="1:25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</row>
    <row r="971" spans="1:25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</row>
    <row r="972" spans="1:25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</row>
    <row r="973" spans="1:25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</row>
    <row r="974" spans="1:25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</row>
    <row r="975" spans="1:25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</row>
    <row r="976" spans="1:25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</row>
    <row r="977" spans="1:25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</row>
    <row r="978" spans="1:25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</row>
    <row r="979" spans="1:25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</row>
    <row r="980" spans="1:25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</row>
    <row r="981" spans="1:25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</row>
    <row r="982" spans="1:25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</row>
    <row r="983" spans="1:25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</row>
    <row r="984" spans="1:25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</row>
    <row r="985" spans="1:25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</row>
    <row r="986" spans="1:25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</row>
    <row r="987" spans="1:25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</row>
    <row r="988" spans="1:25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</row>
    <row r="989" spans="1:25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</row>
    <row r="990" spans="1:25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</row>
    <row r="991" spans="1:25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</row>
    <row r="992" spans="1:25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</row>
    <row r="993" spans="1:25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</row>
    <row r="994" spans="1:25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</row>
    <row r="995" spans="1:25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</row>
  </sheetData>
  <dataConsolidate/>
  <dataValidations count="4">
    <dataValidation type="list" allowBlank="1" showInputMessage="1" showErrorMessage="1" sqref="B2:B42">
      <formula1>entrant</formula1>
    </dataValidation>
    <dataValidation type="list" allowBlank="1" showInputMessage="1" showErrorMessage="1" sqref="F2:F42">
      <formula1>walnutcultivar</formula1>
    </dataValidation>
    <dataValidation type="list" allowBlank="1" showInputMessage="1" showErrorMessage="1" sqref="E1:E42">
      <formula1>kind</formula1>
    </dataValidation>
    <dataValidation type="list" allowBlank="1" showInputMessage="1" showErrorMessage="1" sqref="C2:C42">
      <formula1>state</formula1>
    </dataValidation>
  </dataValidations>
  <pageMargins left="0.28999999999999998" right="0.25" top="0.75" bottom="0.5" header="0.49" footer="0.5"/>
  <pageSetup scale="72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995"/>
  <sheetViews>
    <sheetView tabSelected="1" zoomScale="70" zoomScaleNormal="100" zoomScaleSheetLayoutView="75" workbookViewId="0">
      <pane xSplit="3" ySplit="1" topLeftCell="D2" activePane="bottomRight" state="frozen"/>
      <selection pane="topRight" activeCell="E1" sqref="E1"/>
      <selection pane="bottomLeft" activeCell="A5" sqref="A5"/>
      <selection pane="bottomRight" activeCell="J29" sqref="J29"/>
    </sheetView>
  </sheetViews>
  <sheetFormatPr defaultRowHeight="15" x14ac:dyDescent="0.2"/>
  <cols>
    <col min="1" max="1" width="6.77734375" customWidth="1"/>
    <col min="2" max="2" width="15" customWidth="1"/>
    <col min="3" max="3" width="6.77734375" customWidth="1"/>
    <col min="4" max="4" width="9.5546875" customWidth="1"/>
    <col min="6" max="6" width="12.33203125" customWidth="1"/>
    <col min="7" max="7" width="13.21875" style="2" customWidth="1"/>
    <col min="8" max="8" width="10.21875" customWidth="1"/>
    <col min="9" max="9" width="9.6640625" style="2" customWidth="1"/>
    <col min="10" max="10" width="8.77734375" style="2" customWidth="1"/>
    <col min="11" max="11" width="14.44140625" style="2" customWidth="1"/>
    <col min="12" max="12" width="8.21875" customWidth="1"/>
    <col min="13" max="13" width="10" style="2" customWidth="1"/>
    <col min="14" max="14" width="11.109375" customWidth="1"/>
    <col min="15" max="15" width="14.33203125" customWidth="1"/>
    <col min="16" max="16" width="11" style="2" customWidth="1"/>
    <col min="17" max="17" width="8.88671875" style="2"/>
    <col min="18" max="19" width="8.6640625" customWidth="1"/>
    <col min="20" max="20" width="9.88671875" customWidth="1"/>
    <col min="21" max="21" width="12" style="2" customWidth="1"/>
    <col min="22" max="22" width="7.21875" customWidth="1"/>
    <col min="24" max="24" width="9" customWidth="1"/>
    <col min="25" max="25" width="7.77734375" style="2" customWidth="1"/>
    <col min="26" max="26" width="7.21875" style="2" customWidth="1"/>
    <col min="27" max="27" width="10.33203125" style="2" customWidth="1"/>
    <col min="28" max="28" width="10" customWidth="1"/>
    <col min="29" max="29" width="10" style="2" customWidth="1"/>
    <col min="31" max="31" width="7.21875" customWidth="1"/>
    <col min="33" max="33" width="8.88671875" style="66"/>
    <col min="36" max="36" width="44.33203125" style="106" customWidth="1"/>
  </cols>
  <sheetData>
    <row r="1" spans="1:36" ht="74.25" customHeight="1" x14ac:dyDescent="0.2">
      <c r="A1" s="6"/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6</v>
      </c>
      <c r="H1" s="6" t="s">
        <v>7</v>
      </c>
      <c r="I1" s="39" t="s">
        <v>33</v>
      </c>
      <c r="J1" s="6" t="s">
        <v>8</v>
      </c>
      <c r="K1" s="39" t="s">
        <v>34</v>
      </c>
      <c r="L1" s="6" t="s">
        <v>9</v>
      </c>
      <c r="M1" s="6" t="s">
        <v>10</v>
      </c>
      <c r="N1" s="6" t="s">
        <v>11</v>
      </c>
      <c r="O1" s="6" t="s">
        <v>5</v>
      </c>
      <c r="P1" s="6" t="s">
        <v>19</v>
      </c>
      <c r="Q1" s="6" t="s">
        <v>20</v>
      </c>
      <c r="R1" s="6" t="s">
        <v>18</v>
      </c>
      <c r="S1" s="6" t="s">
        <v>21</v>
      </c>
      <c r="T1" s="6" t="s">
        <v>22</v>
      </c>
      <c r="U1" s="39" t="s">
        <v>29</v>
      </c>
      <c r="V1" s="6" t="s">
        <v>12</v>
      </c>
      <c r="W1" s="6" t="s">
        <v>13</v>
      </c>
      <c r="X1" s="6" t="s">
        <v>23</v>
      </c>
      <c r="Y1" s="39" t="s">
        <v>32</v>
      </c>
      <c r="Z1" s="39" t="s">
        <v>30</v>
      </c>
      <c r="AA1" s="6" t="s">
        <v>24</v>
      </c>
      <c r="AB1" s="6" t="s">
        <v>14</v>
      </c>
      <c r="AC1" s="39" t="s">
        <v>31</v>
      </c>
      <c r="AD1" s="6" t="s">
        <v>15</v>
      </c>
      <c r="AE1" s="6" t="s">
        <v>16</v>
      </c>
      <c r="AF1" s="6" t="s">
        <v>17</v>
      </c>
      <c r="AG1" s="106" t="s">
        <v>40</v>
      </c>
      <c r="AH1" s="195" t="s">
        <v>44</v>
      </c>
      <c r="AI1" s="195" t="s">
        <v>45</v>
      </c>
      <c r="AJ1" s="106" t="s">
        <v>72</v>
      </c>
    </row>
    <row r="2" spans="1:36" s="85" customFormat="1" ht="12.75" customHeight="1" x14ac:dyDescent="0.2">
      <c r="A2" s="69"/>
      <c r="B2" s="67" t="s">
        <v>97</v>
      </c>
      <c r="C2" s="70" t="s">
        <v>25</v>
      </c>
      <c r="D2" s="202" t="s">
        <v>27</v>
      </c>
      <c r="E2" s="111" t="s">
        <v>28</v>
      </c>
      <c r="F2" s="75" t="s">
        <v>28</v>
      </c>
      <c r="G2" s="72">
        <v>2</v>
      </c>
      <c r="H2" s="73">
        <f t="shared" ref="H2:H42" si="0">IF(G2=0,1,IF(G2&lt;2.4,2,3))</f>
        <v>2</v>
      </c>
      <c r="I2" s="72">
        <v>1</v>
      </c>
      <c r="J2" s="72">
        <v>5</v>
      </c>
      <c r="K2" s="72">
        <v>5</v>
      </c>
      <c r="L2" s="73">
        <f t="shared" ref="L2:L42" si="1">IF(J2&lt;0.2,0,IF(J2/K2=1,1,IF(J2/K2&gt;0.77,2,3)))</f>
        <v>1</v>
      </c>
      <c r="M2" s="72">
        <v>120</v>
      </c>
      <c r="N2" s="74">
        <f t="shared" ref="N2:N42" si="2">IF(M2&lt;1,0,M2/J2)</f>
        <v>24</v>
      </c>
      <c r="O2" s="69">
        <f t="shared" ref="O2:O42" si="3">IF(N2&gt;19.9,1,IF(N2&gt;14.91,2,3))</f>
        <v>1</v>
      </c>
      <c r="P2" s="75">
        <v>35.5</v>
      </c>
      <c r="Q2" s="75">
        <v>13.1</v>
      </c>
      <c r="R2" s="76">
        <f t="shared" ref="R2:R42" si="4">Q2+P2</f>
        <v>48.6</v>
      </c>
      <c r="S2" s="77">
        <f t="shared" ref="S2:S42" si="5">IF(R2&lt;1,0,P2/R2)</f>
        <v>0.73045267489711929</v>
      </c>
      <c r="T2" s="78">
        <f t="shared" ref="T2:T42" si="6">IF(S2&gt;0.891,1,IF(S2&gt;0.591,2,3))</f>
        <v>2</v>
      </c>
      <c r="U2" s="72">
        <v>2</v>
      </c>
      <c r="V2" s="78">
        <f t="shared" ref="V2:V42" si="7">IF(U2&lt;1,3,IF(U2/(J2*4)&gt;0.949,1,IF(U2/(J2*4)&gt;0.599,2,3)))</f>
        <v>3</v>
      </c>
      <c r="W2" s="76">
        <f t="shared" ref="W2:W42" si="8">IF(J2&lt;2,0,R2/J2)</f>
        <v>9.7200000000000006</v>
      </c>
      <c r="X2" s="78">
        <f t="shared" ref="X2:X42" si="9">IF(W2&gt;4.9,1,IF(W2&gt;3.9,2,3))</f>
        <v>1</v>
      </c>
      <c r="Y2" s="75">
        <v>1</v>
      </c>
      <c r="Z2" s="79">
        <v>1</v>
      </c>
      <c r="AA2" s="80">
        <v>15</v>
      </c>
      <c r="AB2" s="81">
        <f t="shared" ref="AB2:AB42" si="10">IF(J2&lt;2,0,IF(AA2/(J2*4)&gt;0.949,1,IF(AA2/(J2*4)&gt;0.749,2,3)))</f>
        <v>2</v>
      </c>
      <c r="AC2" s="79">
        <v>3</v>
      </c>
      <c r="AD2" s="82">
        <f t="shared" ref="AD2:AD42" si="11">IF(M2&lt;1,0,R2/M2)</f>
        <v>0.40500000000000003</v>
      </c>
      <c r="AE2" s="81">
        <f t="shared" ref="AE2:AE42" si="12">IF(AC2&lt;1,0,AC2+AB2+Z2+Y2+X2+V2+T2+O2+L2+I2+H2)</f>
        <v>18</v>
      </c>
      <c r="AF2" s="83">
        <f t="shared" ref="AF2:AF42" si="13">IF(AE2&lt;1,0,AD2/AE2*10000)</f>
        <v>225.00000000000003</v>
      </c>
      <c r="AG2" s="175">
        <v>64.3</v>
      </c>
      <c r="AH2" s="201">
        <f>P2+Q2+AG2</f>
        <v>112.9</v>
      </c>
      <c r="AI2" s="201">
        <f>M2</f>
        <v>120</v>
      </c>
      <c r="AJ2" s="175"/>
    </row>
    <row r="3" spans="1:36" s="85" customFormat="1" x14ac:dyDescent="0.2">
      <c r="A3" s="69"/>
      <c r="B3" s="41"/>
      <c r="C3" s="70" t="s">
        <v>25</v>
      </c>
      <c r="D3" s="121"/>
      <c r="E3" s="111"/>
      <c r="F3" s="72"/>
      <c r="G3" s="72"/>
      <c r="H3" s="73">
        <f t="shared" si="0"/>
        <v>1</v>
      </c>
      <c r="I3" s="72"/>
      <c r="J3" s="72"/>
      <c r="K3" s="72"/>
      <c r="L3" s="73">
        <f t="shared" si="1"/>
        <v>0</v>
      </c>
      <c r="M3" s="72"/>
      <c r="N3" s="74">
        <f t="shared" si="2"/>
        <v>0</v>
      </c>
      <c r="O3" s="69">
        <f t="shared" si="3"/>
        <v>3</v>
      </c>
      <c r="P3" s="72"/>
      <c r="Q3" s="72"/>
      <c r="R3" s="76">
        <f t="shared" si="4"/>
        <v>0</v>
      </c>
      <c r="S3" s="77">
        <f t="shared" si="5"/>
        <v>0</v>
      </c>
      <c r="T3" s="78">
        <f t="shared" si="6"/>
        <v>3</v>
      </c>
      <c r="U3" s="72"/>
      <c r="V3" s="78">
        <f t="shared" si="7"/>
        <v>3</v>
      </c>
      <c r="W3" s="76">
        <f t="shared" si="8"/>
        <v>0</v>
      </c>
      <c r="X3" s="78">
        <f t="shared" si="9"/>
        <v>3</v>
      </c>
      <c r="Y3" s="72"/>
      <c r="Z3" s="80"/>
      <c r="AA3" s="80"/>
      <c r="AB3" s="81">
        <f t="shared" si="10"/>
        <v>0</v>
      </c>
      <c r="AC3" s="80"/>
      <c r="AD3" s="82">
        <f t="shared" si="11"/>
        <v>0</v>
      </c>
      <c r="AE3" s="81">
        <f t="shared" si="12"/>
        <v>0</v>
      </c>
      <c r="AF3" s="83">
        <f t="shared" si="13"/>
        <v>0</v>
      </c>
      <c r="AG3" s="175">
        <v>60.6</v>
      </c>
      <c r="AH3" s="201">
        <f t="shared" ref="AH3:AH18" si="14">P3+Q3+AG3</f>
        <v>60.6</v>
      </c>
      <c r="AI3" s="201">
        <f t="shared" ref="AI3:AI18" si="15">M3</f>
        <v>0</v>
      </c>
      <c r="AJ3" s="175"/>
    </row>
    <row r="4" spans="1:36" s="85" customFormat="1" x14ac:dyDescent="0.2">
      <c r="A4" s="69"/>
      <c r="B4" s="40"/>
      <c r="C4" s="70" t="s">
        <v>25</v>
      </c>
      <c r="D4" s="121"/>
      <c r="E4" s="75"/>
      <c r="F4" s="72"/>
      <c r="G4" s="72"/>
      <c r="H4" s="73">
        <f t="shared" si="0"/>
        <v>1</v>
      </c>
      <c r="I4" s="72"/>
      <c r="J4" s="72"/>
      <c r="K4" s="72"/>
      <c r="L4" s="73">
        <f t="shared" si="1"/>
        <v>0</v>
      </c>
      <c r="M4" s="72"/>
      <c r="N4" s="74">
        <f t="shared" si="2"/>
        <v>0</v>
      </c>
      <c r="O4" s="69">
        <f t="shared" si="3"/>
        <v>3</v>
      </c>
      <c r="P4" s="72"/>
      <c r="Q4" s="72"/>
      <c r="R4" s="76">
        <f t="shared" si="4"/>
        <v>0</v>
      </c>
      <c r="S4" s="77">
        <f t="shared" si="5"/>
        <v>0</v>
      </c>
      <c r="T4" s="78">
        <f t="shared" si="6"/>
        <v>3</v>
      </c>
      <c r="U4" s="72"/>
      <c r="V4" s="78">
        <f t="shared" si="7"/>
        <v>3</v>
      </c>
      <c r="W4" s="76">
        <f t="shared" si="8"/>
        <v>0</v>
      </c>
      <c r="X4" s="78">
        <f t="shared" si="9"/>
        <v>3</v>
      </c>
      <c r="Y4" s="72"/>
      <c r="Z4" s="80"/>
      <c r="AA4" s="80"/>
      <c r="AB4" s="81">
        <f t="shared" si="10"/>
        <v>0</v>
      </c>
      <c r="AC4" s="80"/>
      <c r="AD4" s="82">
        <f t="shared" si="11"/>
        <v>0</v>
      </c>
      <c r="AE4" s="81">
        <f t="shared" si="12"/>
        <v>0</v>
      </c>
      <c r="AF4" s="83">
        <f t="shared" si="13"/>
        <v>0</v>
      </c>
      <c r="AG4" s="175"/>
      <c r="AH4" s="201">
        <f t="shared" si="14"/>
        <v>0</v>
      </c>
      <c r="AI4" s="201">
        <f t="shared" si="15"/>
        <v>0</v>
      </c>
      <c r="AJ4" s="175"/>
    </row>
    <row r="5" spans="1:36" s="85" customFormat="1" x14ac:dyDescent="0.2">
      <c r="A5" s="69"/>
      <c r="B5" s="41"/>
      <c r="C5" s="70" t="s">
        <v>25</v>
      </c>
      <c r="D5" s="202"/>
      <c r="E5" s="75"/>
      <c r="F5" s="72"/>
      <c r="G5" s="72"/>
      <c r="H5" s="73">
        <f t="shared" si="0"/>
        <v>1</v>
      </c>
      <c r="I5" s="72"/>
      <c r="J5" s="72"/>
      <c r="K5" s="72"/>
      <c r="L5" s="73">
        <f t="shared" si="1"/>
        <v>0</v>
      </c>
      <c r="M5" s="72"/>
      <c r="N5" s="74">
        <f t="shared" si="2"/>
        <v>0</v>
      </c>
      <c r="O5" s="69">
        <f t="shared" si="3"/>
        <v>3</v>
      </c>
      <c r="P5" s="75"/>
      <c r="Q5" s="75"/>
      <c r="R5" s="76">
        <f t="shared" si="4"/>
        <v>0</v>
      </c>
      <c r="S5" s="77">
        <f t="shared" si="5"/>
        <v>0</v>
      </c>
      <c r="T5" s="78">
        <f t="shared" si="6"/>
        <v>3</v>
      </c>
      <c r="U5" s="72"/>
      <c r="V5" s="78">
        <f t="shared" si="7"/>
        <v>3</v>
      </c>
      <c r="W5" s="76">
        <f t="shared" si="8"/>
        <v>0</v>
      </c>
      <c r="X5" s="78">
        <f t="shared" si="9"/>
        <v>3</v>
      </c>
      <c r="Y5" s="75"/>
      <c r="Z5" s="79"/>
      <c r="AA5" s="80"/>
      <c r="AB5" s="81">
        <f t="shared" si="10"/>
        <v>0</v>
      </c>
      <c r="AC5" s="79"/>
      <c r="AD5" s="82">
        <f t="shared" si="11"/>
        <v>0</v>
      </c>
      <c r="AE5" s="81">
        <f t="shared" si="12"/>
        <v>0</v>
      </c>
      <c r="AF5" s="83">
        <f t="shared" si="13"/>
        <v>0</v>
      </c>
      <c r="AG5" s="175"/>
      <c r="AH5" s="201">
        <f t="shared" si="14"/>
        <v>0</v>
      </c>
      <c r="AI5" s="201">
        <f t="shared" si="15"/>
        <v>0</v>
      </c>
      <c r="AJ5" s="175"/>
    </row>
    <row r="6" spans="1:36" s="43" customFormat="1" x14ac:dyDescent="0.2">
      <c r="A6" s="112"/>
      <c r="B6" s="42"/>
      <c r="C6" s="70" t="s">
        <v>25</v>
      </c>
      <c r="D6" s="203"/>
      <c r="E6" s="113"/>
      <c r="F6" s="114"/>
      <c r="G6" s="72"/>
      <c r="H6" s="115">
        <f t="shared" si="0"/>
        <v>1</v>
      </c>
      <c r="I6" s="114"/>
      <c r="J6" s="114"/>
      <c r="K6" s="72"/>
      <c r="L6" s="115">
        <f t="shared" si="1"/>
        <v>0</v>
      </c>
      <c r="M6" s="72"/>
      <c r="N6" s="116">
        <f t="shared" si="2"/>
        <v>0</v>
      </c>
      <c r="O6" s="112">
        <f t="shared" si="3"/>
        <v>3</v>
      </c>
      <c r="P6" s="75"/>
      <c r="Q6" s="72"/>
      <c r="R6" s="117">
        <f t="shared" si="4"/>
        <v>0</v>
      </c>
      <c r="S6" s="118">
        <f t="shared" si="5"/>
        <v>0</v>
      </c>
      <c r="T6" s="119">
        <f t="shared" si="6"/>
        <v>3</v>
      </c>
      <c r="U6" s="114"/>
      <c r="V6" s="119">
        <f t="shared" si="7"/>
        <v>3</v>
      </c>
      <c r="W6" s="117">
        <f t="shared" si="8"/>
        <v>0</v>
      </c>
      <c r="X6" s="119">
        <f t="shared" si="9"/>
        <v>3</v>
      </c>
      <c r="Y6" s="114"/>
      <c r="Z6" s="114"/>
      <c r="AA6" s="114"/>
      <c r="AB6" s="119">
        <f t="shared" si="10"/>
        <v>0</v>
      </c>
      <c r="AC6" s="114"/>
      <c r="AD6" s="120">
        <f t="shared" si="11"/>
        <v>0</v>
      </c>
      <c r="AE6" s="119">
        <f t="shared" si="12"/>
        <v>0</v>
      </c>
      <c r="AF6" s="117">
        <f t="shared" si="13"/>
        <v>0</v>
      </c>
      <c r="AG6" s="204"/>
      <c r="AH6" s="205">
        <f t="shared" si="14"/>
        <v>0</v>
      </c>
      <c r="AI6" s="205">
        <f t="shared" si="15"/>
        <v>0</v>
      </c>
      <c r="AJ6" s="204"/>
    </row>
    <row r="7" spans="1:36" s="85" customFormat="1" x14ac:dyDescent="0.2">
      <c r="A7" s="69"/>
      <c r="B7" s="41"/>
      <c r="C7" s="70" t="s">
        <v>25</v>
      </c>
      <c r="D7" s="121"/>
      <c r="E7" s="111"/>
      <c r="F7" s="72"/>
      <c r="G7" s="72"/>
      <c r="H7" s="73">
        <f t="shared" si="0"/>
        <v>1</v>
      </c>
      <c r="I7" s="72"/>
      <c r="J7" s="72"/>
      <c r="K7" s="72"/>
      <c r="L7" s="73">
        <f t="shared" si="1"/>
        <v>0</v>
      </c>
      <c r="M7" s="72"/>
      <c r="N7" s="74">
        <f t="shared" si="2"/>
        <v>0</v>
      </c>
      <c r="O7" s="69">
        <f t="shared" si="3"/>
        <v>3</v>
      </c>
      <c r="P7" s="72"/>
      <c r="Q7" s="72"/>
      <c r="R7" s="76">
        <f t="shared" si="4"/>
        <v>0</v>
      </c>
      <c r="S7" s="77">
        <f t="shared" si="5"/>
        <v>0</v>
      </c>
      <c r="T7" s="78">
        <f t="shared" si="6"/>
        <v>3</v>
      </c>
      <c r="U7" s="72"/>
      <c r="V7" s="78">
        <f t="shared" si="7"/>
        <v>3</v>
      </c>
      <c r="W7" s="76">
        <f t="shared" si="8"/>
        <v>0</v>
      </c>
      <c r="X7" s="78">
        <f t="shared" si="9"/>
        <v>3</v>
      </c>
      <c r="Y7" s="72"/>
      <c r="Z7" s="80"/>
      <c r="AA7" s="80"/>
      <c r="AB7" s="81">
        <f t="shared" si="10"/>
        <v>0</v>
      </c>
      <c r="AC7" s="80"/>
      <c r="AD7" s="82">
        <f t="shared" si="11"/>
        <v>0</v>
      </c>
      <c r="AE7" s="81">
        <f t="shared" si="12"/>
        <v>0</v>
      </c>
      <c r="AF7" s="83">
        <f t="shared" si="13"/>
        <v>0</v>
      </c>
      <c r="AG7" s="175"/>
      <c r="AH7" s="201">
        <f t="shared" si="14"/>
        <v>0</v>
      </c>
      <c r="AI7" s="201">
        <f t="shared" si="15"/>
        <v>0</v>
      </c>
      <c r="AJ7" s="175"/>
    </row>
    <row r="8" spans="1:36" s="85" customFormat="1" x14ac:dyDescent="0.2">
      <c r="A8" s="69"/>
      <c r="B8" s="40"/>
      <c r="C8" s="70" t="s">
        <v>25</v>
      </c>
      <c r="D8" s="121"/>
      <c r="E8" s="111"/>
      <c r="F8" s="72"/>
      <c r="G8" s="72"/>
      <c r="H8" s="73">
        <f t="shared" si="0"/>
        <v>1</v>
      </c>
      <c r="I8" s="72"/>
      <c r="J8" s="72"/>
      <c r="K8" s="72"/>
      <c r="L8" s="73">
        <f t="shared" si="1"/>
        <v>0</v>
      </c>
      <c r="M8" s="72"/>
      <c r="N8" s="74">
        <f t="shared" si="2"/>
        <v>0</v>
      </c>
      <c r="O8" s="69">
        <f t="shared" si="3"/>
        <v>3</v>
      </c>
      <c r="P8" s="72"/>
      <c r="Q8" s="75"/>
      <c r="R8" s="76">
        <f t="shared" si="4"/>
        <v>0</v>
      </c>
      <c r="S8" s="77">
        <f t="shared" si="5"/>
        <v>0</v>
      </c>
      <c r="T8" s="78">
        <f t="shared" si="6"/>
        <v>3</v>
      </c>
      <c r="U8" s="72"/>
      <c r="V8" s="78">
        <f t="shared" si="7"/>
        <v>3</v>
      </c>
      <c r="W8" s="76">
        <f t="shared" si="8"/>
        <v>0</v>
      </c>
      <c r="X8" s="78">
        <f t="shared" si="9"/>
        <v>3</v>
      </c>
      <c r="Y8" s="72"/>
      <c r="Z8" s="80"/>
      <c r="AA8" s="80"/>
      <c r="AB8" s="81">
        <f t="shared" si="10"/>
        <v>0</v>
      </c>
      <c r="AC8" s="80"/>
      <c r="AD8" s="82">
        <f t="shared" si="11"/>
        <v>0</v>
      </c>
      <c r="AE8" s="81">
        <f t="shared" si="12"/>
        <v>0</v>
      </c>
      <c r="AF8" s="83">
        <f t="shared" si="13"/>
        <v>0</v>
      </c>
      <c r="AG8" s="175"/>
      <c r="AH8" s="201">
        <f t="shared" si="14"/>
        <v>0</v>
      </c>
      <c r="AI8" s="201">
        <f t="shared" si="15"/>
        <v>0</v>
      </c>
      <c r="AJ8" s="175"/>
    </row>
    <row r="9" spans="1:36" s="85" customFormat="1" x14ac:dyDescent="0.2">
      <c r="A9" s="69"/>
      <c r="B9" s="41"/>
      <c r="C9" s="70" t="s">
        <v>25</v>
      </c>
      <c r="D9" s="121"/>
      <c r="E9" s="111"/>
      <c r="F9" s="72"/>
      <c r="G9" s="72"/>
      <c r="H9" s="73">
        <f t="shared" si="0"/>
        <v>1</v>
      </c>
      <c r="I9" s="72"/>
      <c r="J9" s="72"/>
      <c r="K9" s="72"/>
      <c r="L9" s="73">
        <f t="shared" si="1"/>
        <v>0</v>
      </c>
      <c r="M9" s="72"/>
      <c r="N9" s="74">
        <f t="shared" si="2"/>
        <v>0</v>
      </c>
      <c r="O9" s="69">
        <f t="shared" si="3"/>
        <v>3</v>
      </c>
      <c r="P9" s="75"/>
      <c r="Q9" s="72"/>
      <c r="R9" s="76">
        <f t="shared" si="4"/>
        <v>0</v>
      </c>
      <c r="S9" s="77">
        <f t="shared" si="5"/>
        <v>0</v>
      </c>
      <c r="T9" s="78">
        <f t="shared" si="6"/>
        <v>3</v>
      </c>
      <c r="U9" s="72"/>
      <c r="V9" s="78">
        <f t="shared" si="7"/>
        <v>3</v>
      </c>
      <c r="W9" s="76">
        <f t="shared" si="8"/>
        <v>0</v>
      </c>
      <c r="X9" s="78">
        <f t="shared" si="9"/>
        <v>3</v>
      </c>
      <c r="Y9" s="72"/>
      <c r="Z9" s="80"/>
      <c r="AA9" s="80"/>
      <c r="AB9" s="81">
        <f t="shared" si="10"/>
        <v>0</v>
      </c>
      <c r="AC9" s="80"/>
      <c r="AD9" s="82">
        <f t="shared" si="11"/>
        <v>0</v>
      </c>
      <c r="AE9" s="81">
        <f t="shared" si="12"/>
        <v>0</v>
      </c>
      <c r="AF9" s="83">
        <f t="shared" si="13"/>
        <v>0</v>
      </c>
      <c r="AG9" s="175"/>
      <c r="AH9" s="201">
        <f t="shared" si="14"/>
        <v>0</v>
      </c>
      <c r="AI9" s="201">
        <f t="shared" si="15"/>
        <v>0</v>
      </c>
      <c r="AJ9" s="175"/>
    </row>
    <row r="10" spans="1:36" s="85" customFormat="1" x14ac:dyDescent="0.2">
      <c r="A10" s="69"/>
      <c r="B10" s="41"/>
      <c r="C10" s="70" t="s">
        <v>25</v>
      </c>
      <c r="D10" s="121"/>
      <c r="E10" s="111"/>
      <c r="F10" s="72"/>
      <c r="G10" s="72"/>
      <c r="H10" s="73">
        <f t="shared" si="0"/>
        <v>1</v>
      </c>
      <c r="I10" s="72"/>
      <c r="J10" s="72"/>
      <c r="K10" s="72"/>
      <c r="L10" s="73">
        <f t="shared" si="1"/>
        <v>0</v>
      </c>
      <c r="M10" s="72"/>
      <c r="N10" s="74">
        <f t="shared" si="2"/>
        <v>0</v>
      </c>
      <c r="O10" s="69">
        <f t="shared" si="3"/>
        <v>3</v>
      </c>
      <c r="P10" s="75"/>
      <c r="Q10" s="72"/>
      <c r="R10" s="76">
        <f t="shared" si="4"/>
        <v>0</v>
      </c>
      <c r="S10" s="77">
        <f t="shared" si="5"/>
        <v>0</v>
      </c>
      <c r="T10" s="78">
        <f t="shared" si="6"/>
        <v>3</v>
      </c>
      <c r="U10" s="72"/>
      <c r="V10" s="78">
        <f t="shared" si="7"/>
        <v>3</v>
      </c>
      <c r="W10" s="76">
        <f t="shared" si="8"/>
        <v>0</v>
      </c>
      <c r="X10" s="78">
        <f t="shared" si="9"/>
        <v>3</v>
      </c>
      <c r="Y10" s="72"/>
      <c r="Z10" s="80"/>
      <c r="AA10" s="80"/>
      <c r="AB10" s="81">
        <f t="shared" si="10"/>
        <v>0</v>
      </c>
      <c r="AC10" s="80"/>
      <c r="AD10" s="82">
        <f t="shared" si="11"/>
        <v>0</v>
      </c>
      <c r="AE10" s="81">
        <f t="shared" si="12"/>
        <v>0</v>
      </c>
      <c r="AF10" s="83">
        <f t="shared" si="13"/>
        <v>0</v>
      </c>
      <c r="AG10" s="175"/>
      <c r="AH10" s="201">
        <f t="shared" si="14"/>
        <v>0</v>
      </c>
      <c r="AI10" s="201">
        <f t="shared" si="15"/>
        <v>0</v>
      </c>
      <c r="AJ10" s="175"/>
    </row>
    <row r="11" spans="1:36" s="43" customFormat="1" x14ac:dyDescent="0.2">
      <c r="A11" s="112"/>
      <c r="C11" s="70" t="s">
        <v>25</v>
      </c>
      <c r="D11" s="203"/>
      <c r="E11" s="113"/>
      <c r="F11" s="114"/>
      <c r="G11" s="72"/>
      <c r="H11" s="115">
        <f t="shared" si="0"/>
        <v>1</v>
      </c>
      <c r="I11" s="114"/>
      <c r="J11" s="114"/>
      <c r="K11" s="72"/>
      <c r="L11" s="115">
        <f t="shared" si="1"/>
        <v>0</v>
      </c>
      <c r="M11" s="72"/>
      <c r="N11" s="116">
        <f t="shared" si="2"/>
        <v>0</v>
      </c>
      <c r="O11" s="112">
        <f t="shared" si="3"/>
        <v>3</v>
      </c>
      <c r="P11" s="72"/>
      <c r="Q11" s="75"/>
      <c r="R11" s="117">
        <f t="shared" si="4"/>
        <v>0</v>
      </c>
      <c r="S11" s="118">
        <f t="shared" si="5"/>
        <v>0</v>
      </c>
      <c r="T11" s="119">
        <f t="shared" si="6"/>
        <v>3</v>
      </c>
      <c r="U11" s="114"/>
      <c r="V11" s="119">
        <f t="shared" si="7"/>
        <v>3</v>
      </c>
      <c r="W11" s="117">
        <f t="shared" si="8"/>
        <v>0</v>
      </c>
      <c r="X11" s="119">
        <f t="shared" si="9"/>
        <v>3</v>
      </c>
      <c r="Y11" s="114"/>
      <c r="Z11" s="114"/>
      <c r="AA11" s="114"/>
      <c r="AB11" s="119">
        <f t="shared" si="10"/>
        <v>0</v>
      </c>
      <c r="AC11" s="114"/>
      <c r="AD11" s="120">
        <f t="shared" si="11"/>
        <v>0</v>
      </c>
      <c r="AE11" s="119">
        <f t="shared" si="12"/>
        <v>0</v>
      </c>
      <c r="AF11" s="117">
        <f t="shared" si="13"/>
        <v>0</v>
      </c>
      <c r="AG11" s="204"/>
      <c r="AH11" s="205">
        <f t="shared" si="14"/>
        <v>0</v>
      </c>
      <c r="AI11" s="205">
        <f t="shared" si="15"/>
        <v>0</v>
      </c>
      <c r="AJ11" s="204"/>
    </row>
    <row r="12" spans="1:36" s="85" customFormat="1" x14ac:dyDescent="0.2">
      <c r="A12" s="69"/>
      <c r="B12" s="41"/>
      <c r="C12" s="70" t="s">
        <v>25</v>
      </c>
      <c r="D12" s="121"/>
      <c r="E12" s="111"/>
      <c r="F12" s="72"/>
      <c r="G12" s="72"/>
      <c r="H12" s="73">
        <f t="shared" si="0"/>
        <v>1</v>
      </c>
      <c r="I12" s="72"/>
      <c r="J12" s="72"/>
      <c r="K12" s="72"/>
      <c r="L12" s="73">
        <f t="shared" si="1"/>
        <v>0</v>
      </c>
      <c r="M12" s="72"/>
      <c r="N12" s="74">
        <f t="shared" si="2"/>
        <v>0</v>
      </c>
      <c r="O12" s="69">
        <f t="shared" si="3"/>
        <v>3</v>
      </c>
      <c r="P12" s="72"/>
      <c r="Q12" s="72"/>
      <c r="R12" s="76">
        <f t="shared" si="4"/>
        <v>0</v>
      </c>
      <c r="S12" s="77">
        <f t="shared" si="5"/>
        <v>0</v>
      </c>
      <c r="T12" s="78">
        <f t="shared" si="6"/>
        <v>3</v>
      </c>
      <c r="U12" s="72"/>
      <c r="V12" s="78">
        <f t="shared" si="7"/>
        <v>3</v>
      </c>
      <c r="W12" s="76">
        <f t="shared" si="8"/>
        <v>0</v>
      </c>
      <c r="X12" s="78">
        <f t="shared" si="9"/>
        <v>3</v>
      </c>
      <c r="Y12" s="72"/>
      <c r="Z12" s="80"/>
      <c r="AA12" s="80"/>
      <c r="AB12" s="81">
        <f t="shared" si="10"/>
        <v>0</v>
      </c>
      <c r="AC12" s="80"/>
      <c r="AD12" s="82">
        <f t="shared" si="11"/>
        <v>0</v>
      </c>
      <c r="AE12" s="81">
        <f t="shared" si="12"/>
        <v>0</v>
      </c>
      <c r="AF12" s="83">
        <f t="shared" si="13"/>
        <v>0</v>
      </c>
      <c r="AG12" s="175"/>
      <c r="AH12" s="201">
        <f t="shared" si="14"/>
        <v>0</v>
      </c>
      <c r="AI12" s="201">
        <f t="shared" si="15"/>
        <v>0</v>
      </c>
      <c r="AJ12" s="175"/>
    </row>
    <row r="13" spans="1:36" s="85" customFormat="1" x14ac:dyDescent="0.2">
      <c r="A13" s="69"/>
      <c r="B13" s="41"/>
      <c r="C13" s="70" t="s">
        <v>25</v>
      </c>
      <c r="D13" s="121"/>
      <c r="E13" s="111"/>
      <c r="F13" s="72"/>
      <c r="G13" s="72"/>
      <c r="H13" s="73">
        <f t="shared" si="0"/>
        <v>1</v>
      </c>
      <c r="I13" s="72"/>
      <c r="J13" s="72"/>
      <c r="K13" s="72"/>
      <c r="L13" s="73">
        <f t="shared" si="1"/>
        <v>0</v>
      </c>
      <c r="M13" s="72"/>
      <c r="N13" s="74">
        <f t="shared" si="2"/>
        <v>0</v>
      </c>
      <c r="O13" s="69">
        <f t="shared" si="3"/>
        <v>3</v>
      </c>
      <c r="P13" s="75"/>
      <c r="Q13" s="72"/>
      <c r="R13" s="76">
        <f t="shared" si="4"/>
        <v>0</v>
      </c>
      <c r="S13" s="77">
        <f t="shared" si="5"/>
        <v>0</v>
      </c>
      <c r="T13" s="78">
        <f t="shared" si="6"/>
        <v>3</v>
      </c>
      <c r="U13" s="72"/>
      <c r="V13" s="78">
        <f t="shared" si="7"/>
        <v>3</v>
      </c>
      <c r="W13" s="76">
        <f t="shared" si="8"/>
        <v>0</v>
      </c>
      <c r="X13" s="78">
        <f t="shared" si="9"/>
        <v>3</v>
      </c>
      <c r="Y13" s="72"/>
      <c r="Z13" s="80"/>
      <c r="AA13" s="80"/>
      <c r="AB13" s="81">
        <f t="shared" si="10"/>
        <v>0</v>
      </c>
      <c r="AC13" s="80"/>
      <c r="AD13" s="82">
        <f t="shared" si="11"/>
        <v>0</v>
      </c>
      <c r="AE13" s="81">
        <f t="shared" si="12"/>
        <v>0</v>
      </c>
      <c r="AF13" s="83">
        <f t="shared" si="13"/>
        <v>0</v>
      </c>
      <c r="AG13" s="175"/>
      <c r="AH13" s="201">
        <f t="shared" si="14"/>
        <v>0</v>
      </c>
      <c r="AI13" s="201">
        <f t="shared" si="15"/>
        <v>0</v>
      </c>
      <c r="AJ13" s="175"/>
    </row>
    <row r="14" spans="1:36" s="85" customFormat="1" x14ac:dyDescent="0.2">
      <c r="A14" s="69"/>
      <c r="B14" s="41"/>
      <c r="C14" s="70" t="s">
        <v>25</v>
      </c>
      <c r="D14" s="202"/>
      <c r="E14" s="111"/>
      <c r="F14" s="72"/>
      <c r="G14" s="72"/>
      <c r="H14" s="73">
        <f t="shared" si="0"/>
        <v>1</v>
      </c>
      <c r="I14" s="72"/>
      <c r="J14" s="72"/>
      <c r="K14" s="72"/>
      <c r="L14" s="73">
        <f t="shared" si="1"/>
        <v>0</v>
      </c>
      <c r="M14" s="72"/>
      <c r="N14" s="74">
        <f t="shared" si="2"/>
        <v>0</v>
      </c>
      <c r="O14" s="69">
        <f t="shared" si="3"/>
        <v>3</v>
      </c>
      <c r="P14" s="75"/>
      <c r="Q14" s="75"/>
      <c r="R14" s="76">
        <f t="shared" si="4"/>
        <v>0</v>
      </c>
      <c r="S14" s="77">
        <f t="shared" si="5"/>
        <v>0</v>
      </c>
      <c r="T14" s="78">
        <f t="shared" si="6"/>
        <v>3</v>
      </c>
      <c r="U14" s="72"/>
      <c r="V14" s="78">
        <f t="shared" si="7"/>
        <v>3</v>
      </c>
      <c r="W14" s="76">
        <f t="shared" si="8"/>
        <v>0</v>
      </c>
      <c r="X14" s="78">
        <f t="shared" si="9"/>
        <v>3</v>
      </c>
      <c r="Y14" s="75"/>
      <c r="Z14" s="79"/>
      <c r="AA14" s="80"/>
      <c r="AB14" s="81">
        <f t="shared" si="10"/>
        <v>0</v>
      </c>
      <c r="AC14" s="79"/>
      <c r="AD14" s="82">
        <f t="shared" si="11"/>
        <v>0</v>
      </c>
      <c r="AE14" s="81">
        <f t="shared" si="12"/>
        <v>0</v>
      </c>
      <c r="AF14" s="83">
        <f t="shared" si="13"/>
        <v>0</v>
      </c>
      <c r="AG14" s="175"/>
      <c r="AH14" s="201">
        <f t="shared" si="14"/>
        <v>0</v>
      </c>
      <c r="AI14" s="201">
        <f t="shared" si="15"/>
        <v>0</v>
      </c>
      <c r="AJ14" s="175"/>
    </row>
    <row r="15" spans="1:36" s="85" customFormat="1" x14ac:dyDescent="0.2">
      <c r="A15" s="69"/>
      <c r="B15" s="41"/>
      <c r="C15" s="70" t="s">
        <v>25</v>
      </c>
      <c r="D15" s="121"/>
      <c r="E15" s="111"/>
      <c r="F15" s="72"/>
      <c r="G15" s="72"/>
      <c r="H15" s="73">
        <f t="shared" si="0"/>
        <v>1</v>
      </c>
      <c r="I15" s="72"/>
      <c r="J15" s="72"/>
      <c r="K15" s="72"/>
      <c r="L15" s="73">
        <f t="shared" si="1"/>
        <v>0</v>
      </c>
      <c r="M15" s="72"/>
      <c r="N15" s="74">
        <f t="shared" si="2"/>
        <v>0</v>
      </c>
      <c r="O15" s="69">
        <f t="shared" si="3"/>
        <v>3</v>
      </c>
      <c r="P15" s="72"/>
      <c r="Q15" s="72"/>
      <c r="R15" s="76">
        <f t="shared" si="4"/>
        <v>0</v>
      </c>
      <c r="S15" s="77">
        <f t="shared" si="5"/>
        <v>0</v>
      </c>
      <c r="T15" s="78">
        <f t="shared" si="6"/>
        <v>3</v>
      </c>
      <c r="U15" s="72"/>
      <c r="V15" s="78">
        <f t="shared" si="7"/>
        <v>3</v>
      </c>
      <c r="W15" s="76">
        <f t="shared" si="8"/>
        <v>0</v>
      </c>
      <c r="X15" s="78">
        <f t="shared" si="9"/>
        <v>3</v>
      </c>
      <c r="Y15" s="72"/>
      <c r="Z15" s="80"/>
      <c r="AA15" s="80"/>
      <c r="AB15" s="81">
        <f t="shared" si="10"/>
        <v>0</v>
      </c>
      <c r="AC15" s="80"/>
      <c r="AD15" s="82">
        <f t="shared" si="11"/>
        <v>0</v>
      </c>
      <c r="AE15" s="81">
        <f t="shared" si="12"/>
        <v>0</v>
      </c>
      <c r="AF15" s="83">
        <f t="shared" si="13"/>
        <v>0</v>
      </c>
      <c r="AG15" s="175"/>
      <c r="AH15" s="201">
        <f t="shared" si="14"/>
        <v>0</v>
      </c>
      <c r="AI15" s="201">
        <f t="shared" si="15"/>
        <v>0</v>
      </c>
      <c r="AJ15" s="175"/>
    </row>
    <row r="16" spans="1:36" s="43" customFormat="1" x14ac:dyDescent="0.2">
      <c r="A16" s="112"/>
      <c r="C16" s="70" t="s">
        <v>25</v>
      </c>
      <c r="D16" s="206"/>
      <c r="E16" s="207"/>
      <c r="F16" s="114"/>
      <c r="G16" s="72"/>
      <c r="H16" s="115">
        <f t="shared" si="0"/>
        <v>1</v>
      </c>
      <c r="I16" s="114"/>
      <c r="J16" s="114"/>
      <c r="K16" s="72"/>
      <c r="L16" s="115">
        <f t="shared" si="1"/>
        <v>0</v>
      </c>
      <c r="M16" s="72"/>
      <c r="N16" s="116">
        <f t="shared" si="2"/>
        <v>0</v>
      </c>
      <c r="O16" s="112">
        <f t="shared" si="3"/>
        <v>3</v>
      </c>
      <c r="P16" s="72"/>
      <c r="Q16" s="72"/>
      <c r="R16" s="117">
        <f t="shared" si="4"/>
        <v>0</v>
      </c>
      <c r="S16" s="118">
        <f t="shared" si="5"/>
        <v>0</v>
      </c>
      <c r="T16" s="119">
        <f t="shared" si="6"/>
        <v>3</v>
      </c>
      <c r="U16" s="114"/>
      <c r="V16" s="119">
        <f t="shared" si="7"/>
        <v>3</v>
      </c>
      <c r="W16" s="117">
        <f t="shared" si="8"/>
        <v>0</v>
      </c>
      <c r="X16" s="119">
        <f t="shared" si="9"/>
        <v>3</v>
      </c>
      <c r="Y16" s="207"/>
      <c r="Z16" s="207"/>
      <c r="AA16" s="114"/>
      <c r="AB16" s="119">
        <f t="shared" si="10"/>
        <v>0</v>
      </c>
      <c r="AC16" s="207"/>
      <c r="AD16" s="120">
        <f t="shared" si="11"/>
        <v>0</v>
      </c>
      <c r="AE16" s="119">
        <f t="shared" si="12"/>
        <v>0</v>
      </c>
      <c r="AF16" s="117">
        <f t="shared" si="13"/>
        <v>0</v>
      </c>
      <c r="AG16" s="204"/>
      <c r="AH16" s="205">
        <f t="shared" si="14"/>
        <v>0</v>
      </c>
      <c r="AI16" s="205">
        <f t="shared" si="15"/>
        <v>0</v>
      </c>
      <c r="AJ16" s="204"/>
    </row>
    <row r="17" spans="1:36" s="85" customFormat="1" x14ac:dyDescent="0.2">
      <c r="A17" s="69"/>
      <c r="B17" s="41"/>
      <c r="C17" s="70" t="s">
        <v>25</v>
      </c>
      <c r="D17" s="121"/>
      <c r="E17" s="111"/>
      <c r="F17" s="72"/>
      <c r="G17" s="72"/>
      <c r="H17" s="73">
        <f t="shared" si="0"/>
        <v>1</v>
      </c>
      <c r="I17" s="72"/>
      <c r="J17" s="72"/>
      <c r="K17" s="72"/>
      <c r="L17" s="73">
        <f t="shared" si="1"/>
        <v>0</v>
      </c>
      <c r="M17" s="72"/>
      <c r="N17" s="74">
        <f t="shared" si="2"/>
        <v>0</v>
      </c>
      <c r="O17" s="69">
        <f t="shared" si="3"/>
        <v>3</v>
      </c>
      <c r="P17" s="75"/>
      <c r="Q17" s="75"/>
      <c r="R17" s="76">
        <f t="shared" si="4"/>
        <v>0</v>
      </c>
      <c r="S17" s="77">
        <f t="shared" si="5"/>
        <v>0</v>
      </c>
      <c r="T17" s="78">
        <f t="shared" si="6"/>
        <v>3</v>
      </c>
      <c r="U17" s="72"/>
      <c r="V17" s="78">
        <f t="shared" si="7"/>
        <v>3</v>
      </c>
      <c r="W17" s="76">
        <f t="shared" si="8"/>
        <v>0</v>
      </c>
      <c r="X17" s="78">
        <f t="shared" si="9"/>
        <v>3</v>
      </c>
      <c r="Y17" s="72"/>
      <c r="Z17" s="80"/>
      <c r="AA17" s="80"/>
      <c r="AB17" s="81">
        <f t="shared" si="10"/>
        <v>0</v>
      </c>
      <c r="AC17" s="80"/>
      <c r="AD17" s="82">
        <f t="shared" si="11"/>
        <v>0</v>
      </c>
      <c r="AE17" s="81">
        <f t="shared" si="12"/>
        <v>0</v>
      </c>
      <c r="AF17" s="83">
        <f t="shared" si="13"/>
        <v>0</v>
      </c>
      <c r="AG17" s="175"/>
      <c r="AH17" s="201">
        <f t="shared" si="14"/>
        <v>0</v>
      </c>
      <c r="AI17" s="201">
        <f t="shared" si="15"/>
        <v>0</v>
      </c>
      <c r="AJ17" s="175"/>
    </row>
    <row r="18" spans="1:36" s="85" customFormat="1" x14ac:dyDescent="0.2">
      <c r="A18" s="69"/>
      <c r="B18" s="41"/>
      <c r="C18" s="70" t="s">
        <v>25</v>
      </c>
      <c r="D18" s="121"/>
      <c r="E18" s="111"/>
      <c r="F18" s="72"/>
      <c r="G18" s="72"/>
      <c r="H18" s="73">
        <f t="shared" si="0"/>
        <v>1</v>
      </c>
      <c r="I18" s="72"/>
      <c r="J18" s="72"/>
      <c r="K18" s="72"/>
      <c r="L18" s="73">
        <f t="shared" si="1"/>
        <v>0</v>
      </c>
      <c r="M18" s="72"/>
      <c r="N18" s="74">
        <f t="shared" si="2"/>
        <v>0</v>
      </c>
      <c r="O18" s="69">
        <f t="shared" si="3"/>
        <v>3</v>
      </c>
      <c r="P18" s="75"/>
      <c r="Q18" s="72"/>
      <c r="R18" s="76">
        <f t="shared" si="4"/>
        <v>0</v>
      </c>
      <c r="S18" s="77">
        <f t="shared" si="5"/>
        <v>0</v>
      </c>
      <c r="T18" s="78">
        <f t="shared" si="6"/>
        <v>3</v>
      </c>
      <c r="U18" s="72"/>
      <c r="V18" s="78">
        <f t="shared" si="7"/>
        <v>3</v>
      </c>
      <c r="W18" s="76">
        <f t="shared" si="8"/>
        <v>0</v>
      </c>
      <c r="X18" s="78">
        <f t="shared" si="9"/>
        <v>3</v>
      </c>
      <c r="Y18" s="72"/>
      <c r="Z18" s="72"/>
      <c r="AA18" s="72"/>
      <c r="AB18" s="78">
        <f t="shared" si="10"/>
        <v>0</v>
      </c>
      <c r="AC18" s="72"/>
      <c r="AD18" s="208">
        <f t="shared" si="11"/>
        <v>0</v>
      </c>
      <c r="AE18" s="78">
        <f t="shared" si="12"/>
        <v>0</v>
      </c>
      <c r="AF18" s="76">
        <f t="shared" si="13"/>
        <v>0</v>
      </c>
      <c r="AG18" s="209"/>
      <c r="AH18" s="201">
        <f t="shared" si="14"/>
        <v>0</v>
      </c>
      <c r="AI18" s="201">
        <f t="shared" si="15"/>
        <v>0</v>
      </c>
      <c r="AJ18" s="175"/>
    </row>
    <row r="19" spans="1:36" s="85" customFormat="1" x14ac:dyDescent="0.2">
      <c r="A19" s="69"/>
      <c r="B19" s="40"/>
      <c r="C19" s="70" t="s">
        <v>25</v>
      </c>
      <c r="D19" s="71"/>
      <c r="E19" s="111"/>
      <c r="F19" s="75"/>
      <c r="G19" s="72"/>
      <c r="H19" s="73">
        <f t="shared" si="0"/>
        <v>1</v>
      </c>
      <c r="I19" s="72"/>
      <c r="J19" s="72"/>
      <c r="K19" s="72"/>
      <c r="L19" s="73">
        <f t="shared" si="1"/>
        <v>0</v>
      </c>
      <c r="M19" s="72"/>
      <c r="N19" s="74">
        <f t="shared" si="2"/>
        <v>0</v>
      </c>
      <c r="O19" s="69">
        <f t="shared" si="3"/>
        <v>3</v>
      </c>
      <c r="P19" s="72"/>
      <c r="Q19" s="72"/>
      <c r="R19" s="76">
        <f t="shared" si="4"/>
        <v>0</v>
      </c>
      <c r="S19" s="77">
        <f t="shared" si="5"/>
        <v>0</v>
      </c>
      <c r="T19" s="78">
        <f t="shared" si="6"/>
        <v>3</v>
      </c>
      <c r="U19" s="72"/>
      <c r="V19" s="78">
        <f t="shared" si="7"/>
        <v>3</v>
      </c>
      <c r="W19" s="76">
        <f t="shared" si="8"/>
        <v>0</v>
      </c>
      <c r="X19" s="78">
        <f t="shared" si="9"/>
        <v>3</v>
      </c>
      <c r="Y19" s="75"/>
      <c r="Z19" s="75"/>
      <c r="AA19" s="72"/>
      <c r="AB19" s="78">
        <f t="shared" si="10"/>
        <v>0</v>
      </c>
      <c r="AC19" s="75"/>
      <c r="AD19" s="208">
        <f t="shared" si="11"/>
        <v>0</v>
      </c>
      <c r="AE19" s="78">
        <f t="shared" si="12"/>
        <v>0</v>
      </c>
      <c r="AF19" s="76">
        <f t="shared" si="13"/>
        <v>0</v>
      </c>
      <c r="AG19" s="209"/>
      <c r="AH19" s="201"/>
      <c r="AI19" s="201"/>
      <c r="AJ19" s="175"/>
    </row>
    <row r="20" spans="1:36" s="2" customFormat="1" x14ac:dyDescent="0.2">
      <c r="A20" s="23"/>
      <c r="B20" s="68"/>
      <c r="C20" s="38" t="s">
        <v>25</v>
      </c>
      <c r="D20" s="25"/>
      <c r="E20" s="27"/>
      <c r="F20" s="24"/>
      <c r="G20" s="24"/>
      <c r="H20" s="28">
        <f t="shared" si="0"/>
        <v>1</v>
      </c>
      <c r="I20" s="24"/>
      <c r="J20" s="24"/>
      <c r="K20" s="24"/>
      <c r="L20" s="28">
        <f t="shared" si="1"/>
        <v>0</v>
      </c>
      <c r="M20" s="24"/>
      <c r="N20" s="29">
        <f t="shared" si="2"/>
        <v>0</v>
      </c>
      <c r="O20" s="23">
        <f t="shared" si="3"/>
        <v>3</v>
      </c>
      <c r="P20" s="24"/>
      <c r="Q20" s="27"/>
      <c r="R20" s="30">
        <f t="shared" si="4"/>
        <v>0</v>
      </c>
      <c r="S20" s="31">
        <f t="shared" si="5"/>
        <v>0</v>
      </c>
      <c r="T20" s="32">
        <f t="shared" si="6"/>
        <v>3</v>
      </c>
      <c r="U20" s="24"/>
      <c r="V20" s="32">
        <f t="shared" si="7"/>
        <v>3</v>
      </c>
      <c r="W20" s="30">
        <f t="shared" si="8"/>
        <v>0</v>
      </c>
      <c r="X20" s="32">
        <f t="shared" si="9"/>
        <v>3</v>
      </c>
      <c r="Y20" s="27"/>
      <c r="Z20" s="27"/>
      <c r="AA20" s="24"/>
      <c r="AB20" s="32">
        <f t="shared" si="10"/>
        <v>0</v>
      </c>
      <c r="AC20" s="27"/>
      <c r="AD20" s="37">
        <f t="shared" si="11"/>
        <v>0</v>
      </c>
      <c r="AE20" s="32">
        <f t="shared" si="12"/>
        <v>0</v>
      </c>
      <c r="AF20" s="30">
        <f t="shared" si="13"/>
        <v>0</v>
      </c>
      <c r="AG20" s="198"/>
      <c r="AH20" s="196"/>
      <c r="AI20" s="196"/>
      <c r="AJ20" s="190"/>
    </row>
    <row r="21" spans="1:36" s="10" customFormat="1" x14ac:dyDescent="0.2">
      <c r="A21" s="9"/>
      <c r="B21" s="42"/>
      <c r="C21" s="38" t="s">
        <v>25</v>
      </c>
      <c r="D21" s="19"/>
      <c r="E21" s="13"/>
      <c r="F21" s="12"/>
      <c r="G21" s="24"/>
      <c r="H21" s="20">
        <f t="shared" si="0"/>
        <v>1</v>
      </c>
      <c r="I21" s="11"/>
      <c r="J21" s="11"/>
      <c r="K21" s="24"/>
      <c r="L21" s="20">
        <f t="shared" si="1"/>
        <v>0</v>
      </c>
      <c r="M21" s="24"/>
      <c r="N21" s="14">
        <f t="shared" si="2"/>
        <v>0</v>
      </c>
      <c r="O21" s="9">
        <f t="shared" si="3"/>
        <v>3</v>
      </c>
      <c r="P21" s="27"/>
      <c r="Q21" s="24"/>
      <c r="R21" s="15">
        <f t="shared" si="4"/>
        <v>0</v>
      </c>
      <c r="S21" s="16">
        <f t="shared" si="5"/>
        <v>0</v>
      </c>
      <c r="T21" s="18">
        <f t="shared" si="6"/>
        <v>3</v>
      </c>
      <c r="U21" s="11"/>
      <c r="V21" s="18">
        <f t="shared" si="7"/>
        <v>3</v>
      </c>
      <c r="W21" s="15">
        <f t="shared" si="8"/>
        <v>0</v>
      </c>
      <c r="X21" s="18">
        <f t="shared" si="9"/>
        <v>3</v>
      </c>
      <c r="Y21" s="12"/>
      <c r="Z21" s="12"/>
      <c r="AA21" s="11"/>
      <c r="AB21" s="18">
        <f t="shared" si="10"/>
        <v>0</v>
      </c>
      <c r="AC21" s="12"/>
      <c r="AD21" s="17">
        <f t="shared" si="11"/>
        <v>0</v>
      </c>
      <c r="AE21" s="18">
        <f t="shared" si="12"/>
        <v>0</v>
      </c>
      <c r="AF21" s="15">
        <f t="shared" si="13"/>
        <v>0</v>
      </c>
      <c r="AG21" s="193"/>
      <c r="AH21" s="197"/>
      <c r="AI21" s="197"/>
      <c r="AJ21" s="193"/>
    </row>
    <row r="22" spans="1:36" s="2" customFormat="1" x14ac:dyDescent="0.2">
      <c r="A22" s="23"/>
      <c r="B22" s="41"/>
      <c r="C22" s="38" t="s">
        <v>25</v>
      </c>
      <c r="D22" s="33"/>
      <c r="E22" s="26"/>
      <c r="F22" s="24"/>
      <c r="G22" s="24"/>
      <c r="H22" s="28">
        <f t="shared" si="0"/>
        <v>1</v>
      </c>
      <c r="I22" s="24"/>
      <c r="J22" s="24"/>
      <c r="K22" s="24"/>
      <c r="L22" s="28">
        <f t="shared" si="1"/>
        <v>0</v>
      </c>
      <c r="M22" s="24"/>
      <c r="N22" s="29">
        <f t="shared" si="2"/>
        <v>0</v>
      </c>
      <c r="O22" s="23">
        <f t="shared" si="3"/>
        <v>3</v>
      </c>
      <c r="P22" s="27"/>
      <c r="Q22" s="24"/>
      <c r="R22" s="30">
        <f t="shared" si="4"/>
        <v>0</v>
      </c>
      <c r="S22" s="31">
        <f t="shared" si="5"/>
        <v>0</v>
      </c>
      <c r="T22" s="32">
        <f t="shared" si="6"/>
        <v>3</v>
      </c>
      <c r="U22" s="24"/>
      <c r="V22" s="32">
        <f t="shared" si="7"/>
        <v>3</v>
      </c>
      <c r="W22" s="30">
        <f t="shared" si="8"/>
        <v>0</v>
      </c>
      <c r="X22" s="32">
        <f t="shared" si="9"/>
        <v>3</v>
      </c>
      <c r="Y22" s="24"/>
      <c r="Z22" s="7"/>
      <c r="AA22" s="7"/>
      <c r="AB22" s="1">
        <f t="shared" si="10"/>
        <v>0</v>
      </c>
      <c r="AC22" s="7"/>
      <c r="AD22" s="4">
        <f t="shared" si="11"/>
        <v>0</v>
      </c>
      <c r="AE22" s="1">
        <f t="shared" si="12"/>
        <v>0</v>
      </c>
      <c r="AF22" s="3">
        <f t="shared" si="13"/>
        <v>0</v>
      </c>
      <c r="AG22" s="190"/>
      <c r="AH22" s="196"/>
      <c r="AI22" s="196"/>
      <c r="AJ22" s="190"/>
    </row>
    <row r="23" spans="1:36" s="2" customFormat="1" x14ac:dyDescent="0.2">
      <c r="A23" s="23"/>
      <c r="B23" s="40"/>
      <c r="C23" s="38" t="s">
        <v>25</v>
      </c>
      <c r="D23" s="33"/>
      <c r="E23" s="26"/>
      <c r="F23" s="24"/>
      <c r="G23" s="24"/>
      <c r="H23" s="28">
        <f t="shared" si="0"/>
        <v>1</v>
      </c>
      <c r="I23" s="24"/>
      <c r="J23" s="24"/>
      <c r="K23" s="24"/>
      <c r="L23" s="28">
        <f t="shared" si="1"/>
        <v>0</v>
      </c>
      <c r="M23" s="24"/>
      <c r="N23" s="29">
        <f t="shared" si="2"/>
        <v>0</v>
      </c>
      <c r="O23" s="23">
        <f t="shared" si="3"/>
        <v>3</v>
      </c>
      <c r="P23" s="24"/>
      <c r="Q23" s="27"/>
      <c r="R23" s="30">
        <f t="shared" si="4"/>
        <v>0</v>
      </c>
      <c r="S23" s="31">
        <f t="shared" si="5"/>
        <v>0</v>
      </c>
      <c r="T23" s="32">
        <f t="shared" si="6"/>
        <v>3</v>
      </c>
      <c r="U23" s="24"/>
      <c r="V23" s="32">
        <f t="shared" si="7"/>
        <v>3</v>
      </c>
      <c r="W23" s="30">
        <f t="shared" si="8"/>
        <v>0</v>
      </c>
      <c r="X23" s="32">
        <f t="shared" si="9"/>
        <v>3</v>
      </c>
      <c r="Y23" s="24"/>
      <c r="Z23" s="24"/>
      <c r="AA23" s="24"/>
      <c r="AB23" s="32">
        <f t="shared" si="10"/>
        <v>0</v>
      </c>
      <c r="AC23" s="24"/>
      <c r="AD23" s="37">
        <f t="shared" si="11"/>
        <v>0</v>
      </c>
      <c r="AE23" s="32">
        <f t="shared" si="12"/>
        <v>0</v>
      </c>
      <c r="AF23" s="30">
        <f t="shared" si="13"/>
        <v>0</v>
      </c>
      <c r="AG23" s="198"/>
      <c r="AH23" s="125"/>
      <c r="AI23" s="196"/>
      <c r="AJ23" s="190"/>
    </row>
    <row r="24" spans="1:36" s="2" customFormat="1" x14ac:dyDescent="0.2">
      <c r="A24" s="23"/>
      <c r="B24" s="41"/>
      <c r="C24" s="38" t="s">
        <v>25</v>
      </c>
      <c r="D24" s="34"/>
      <c r="E24" s="26"/>
      <c r="F24" s="24"/>
      <c r="G24" s="24"/>
      <c r="H24" s="28">
        <f t="shared" si="0"/>
        <v>1</v>
      </c>
      <c r="I24" s="24"/>
      <c r="J24" s="24"/>
      <c r="K24" s="24"/>
      <c r="L24" s="28">
        <f t="shared" si="1"/>
        <v>0</v>
      </c>
      <c r="M24" s="24"/>
      <c r="N24" s="29">
        <f t="shared" si="2"/>
        <v>0</v>
      </c>
      <c r="O24" s="23">
        <f t="shared" si="3"/>
        <v>3</v>
      </c>
      <c r="P24" s="24"/>
      <c r="Q24" s="24"/>
      <c r="R24" s="30">
        <f t="shared" si="4"/>
        <v>0</v>
      </c>
      <c r="S24" s="31">
        <f t="shared" si="5"/>
        <v>0</v>
      </c>
      <c r="T24" s="32">
        <f t="shared" si="6"/>
        <v>3</v>
      </c>
      <c r="U24" s="24"/>
      <c r="V24" s="32">
        <f t="shared" si="7"/>
        <v>3</v>
      </c>
      <c r="W24" s="30">
        <f t="shared" si="8"/>
        <v>0</v>
      </c>
      <c r="X24" s="32">
        <f t="shared" si="9"/>
        <v>3</v>
      </c>
      <c r="Y24" s="27"/>
      <c r="Z24" s="27"/>
      <c r="AA24" s="24"/>
      <c r="AB24" s="32">
        <f t="shared" si="10"/>
        <v>0</v>
      </c>
      <c r="AC24" s="27"/>
      <c r="AD24" s="37">
        <f t="shared" si="11"/>
        <v>0</v>
      </c>
      <c r="AE24" s="32">
        <f t="shared" si="12"/>
        <v>0</v>
      </c>
      <c r="AF24" s="30">
        <f t="shared" si="13"/>
        <v>0</v>
      </c>
      <c r="AG24" s="198"/>
      <c r="AH24" s="125"/>
      <c r="AI24" s="196"/>
      <c r="AJ24" s="190"/>
    </row>
    <row r="25" spans="1:36" s="2" customFormat="1" x14ac:dyDescent="0.2">
      <c r="A25" s="23"/>
      <c r="B25" s="41"/>
      <c r="C25" s="38" t="s">
        <v>25</v>
      </c>
      <c r="D25" s="33"/>
      <c r="E25" s="26"/>
      <c r="F25" s="24"/>
      <c r="G25" s="24"/>
      <c r="H25" s="28">
        <f t="shared" si="0"/>
        <v>1</v>
      </c>
      <c r="I25" s="24"/>
      <c r="J25" s="24"/>
      <c r="K25" s="24"/>
      <c r="L25" s="28">
        <f t="shared" si="1"/>
        <v>0</v>
      </c>
      <c r="M25" s="24"/>
      <c r="N25" s="29">
        <f t="shared" si="2"/>
        <v>0</v>
      </c>
      <c r="O25" s="23">
        <f t="shared" si="3"/>
        <v>3</v>
      </c>
      <c r="P25" s="27"/>
      <c r="Q25" s="24"/>
      <c r="R25" s="30">
        <f t="shared" si="4"/>
        <v>0</v>
      </c>
      <c r="S25" s="31">
        <f t="shared" si="5"/>
        <v>0</v>
      </c>
      <c r="T25" s="32">
        <f t="shared" si="6"/>
        <v>3</v>
      </c>
      <c r="U25" s="24"/>
      <c r="V25" s="32">
        <f t="shared" si="7"/>
        <v>3</v>
      </c>
      <c r="W25" s="30">
        <f t="shared" si="8"/>
        <v>0</v>
      </c>
      <c r="X25" s="32">
        <f t="shared" si="9"/>
        <v>3</v>
      </c>
      <c r="Y25" s="24"/>
      <c r="Z25" s="7"/>
      <c r="AA25" s="7"/>
      <c r="AB25" s="1">
        <f t="shared" si="10"/>
        <v>0</v>
      </c>
      <c r="AC25" s="7"/>
      <c r="AD25" s="4">
        <f t="shared" si="11"/>
        <v>0</v>
      </c>
      <c r="AE25" s="1">
        <f t="shared" si="12"/>
        <v>0</v>
      </c>
      <c r="AF25" s="3">
        <f t="shared" si="13"/>
        <v>0</v>
      </c>
      <c r="AG25" s="190"/>
      <c r="AH25" s="196"/>
      <c r="AI25" s="196"/>
      <c r="AJ25" s="190"/>
    </row>
    <row r="26" spans="1:36" s="10" customFormat="1" x14ac:dyDescent="0.2">
      <c r="A26" s="9"/>
      <c r="B26" s="43"/>
      <c r="C26" s="38" t="s">
        <v>25</v>
      </c>
      <c r="D26" s="19"/>
      <c r="E26" s="13"/>
      <c r="F26" s="11"/>
      <c r="G26" s="24"/>
      <c r="H26" s="20">
        <f t="shared" si="0"/>
        <v>1</v>
      </c>
      <c r="I26" s="11"/>
      <c r="J26" s="11"/>
      <c r="K26" s="24"/>
      <c r="L26" s="20">
        <f t="shared" si="1"/>
        <v>0</v>
      </c>
      <c r="M26" s="24"/>
      <c r="N26" s="14">
        <f t="shared" si="2"/>
        <v>0</v>
      </c>
      <c r="O26" s="9">
        <f t="shared" si="3"/>
        <v>3</v>
      </c>
      <c r="P26" s="27"/>
      <c r="Q26" s="27"/>
      <c r="R26" s="15">
        <f t="shared" si="4"/>
        <v>0</v>
      </c>
      <c r="S26" s="16">
        <f t="shared" si="5"/>
        <v>0</v>
      </c>
      <c r="T26" s="18">
        <f t="shared" si="6"/>
        <v>3</v>
      </c>
      <c r="U26" s="11"/>
      <c r="V26" s="18">
        <f t="shared" si="7"/>
        <v>3</v>
      </c>
      <c r="W26" s="15">
        <f t="shared" si="8"/>
        <v>0</v>
      </c>
      <c r="X26" s="18">
        <f t="shared" si="9"/>
        <v>3</v>
      </c>
      <c r="Y26" s="12"/>
      <c r="Z26" s="12"/>
      <c r="AA26" s="11"/>
      <c r="AB26" s="18">
        <f t="shared" si="10"/>
        <v>0</v>
      </c>
      <c r="AC26" s="12"/>
      <c r="AD26" s="17">
        <f t="shared" si="11"/>
        <v>0</v>
      </c>
      <c r="AE26" s="18">
        <f t="shared" si="12"/>
        <v>0</v>
      </c>
      <c r="AF26" s="15">
        <f t="shared" si="13"/>
        <v>0</v>
      </c>
      <c r="AG26" s="193"/>
      <c r="AH26" s="197"/>
      <c r="AI26" s="197"/>
      <c r="AJ26" s="193"/>
    </row>
    <row r="27" spans="1:36" s="2" customFormat="1" x14ac:dyDescent="0.2">
      <c r="A27" s="23"/>
      <c r="B27" s="41"/>
      <c r="C27" s="38" t="s">
        <v>25</v>
      </c>
      <c r="D27" s="33"/>
      <c r="E27" s="26"/>
      <c r="F27" s="24"/>
      <c r="G27" s="24"/>
      <c r="H27" s="28">
        <f t="shared" si="0"/>
        <v>1</v>
      </c>
      <c r="I27" s="24"/>
      <c r="J27" s="24"/>
      <c r="K27" s="24"/>
      <c r="L27" s="28">
        <f t="shared" si="1"/>
        <v>0</v>
      </c>
      <c r="M27" s="24"/>
      <c r="N27" s="29">
        <f t="shared" si="2"/>
        <v>0</v>
      </c>
      <c r="O27" s="23">
        <f t="shared" si="3"/>
        <v>3</v>
      </c>
      <c r="P27" s="24"/>
      <c r="Q27" s="24"/>
      <c r="R27" s="30">
        <f t="shared" si="4"/>
        <v>0</v>
      </c>
      <c r="S27" s="31">
        <f t="shared" si="5"/>
        <v>0</v>
      </c>
      <c r="T27" s="32">
        <f t="shared" si="6"/>
        <v>3</v>
      </c>
      <c r="U27" s="24"/>
      <c r="V27" s="32">
        <f t="shared" si="7"/>
        <v>3</v>
      </c>
      <c r="W27" s="30">
        <f t="shared" si="8"/>
        <v>0</v>
      </c>
      <c r="X27" s="32">
        <f t="shared" si="9"/>
        <v>3</v>
      </c>
      <c r="Y27" s="24"/>
      <c r="Z27" s="7"/>
      <c r="AA27" s="7"/>
      <c r="AB27" s="1">
        <f t="shared" si="10"/>
        <v>0</v>
      </c>
      <c r="AC27" s="7"/>
      <c r="AD27" s="4">
        <f t="shared" si="11"/>
        <v>0</v>
      </c>
      <c r="AE27" s="1">
        <f t="shared" si="12"/>
        <v>0</v>
      </c>
      <c r="AF27" s="3">
        <f t="shared" si="13"/>
        <v>0</v>
      </c>
      <c r="AG27" s="190"/>
      <c r="AH27" s="196"/>
      <c r="AI27" s="196"/>
      <c r="AJ27" s="190"/>
    </row>
    <row r="28" spans="1:36" s="2" customFormat="1" x14ac:dyDescent="0.2">
      <c r="A28" s="23"/>
      <c r="B28" s="40"/>
      <c r="C28" s="38" t="s">
        <v>25</v>
      </c>
      <c r="D28" s="33"/>
      <c r="E28" s="26"/>
      <c r="F28" s="24"/>
      <c r="G28" s="24"/>
      <c r="H28" s="28">
        <f t="shared" si="0"/>
        <v>1</v>
      </c>
      <c r="I28" s="24"/>
      <c r="J28" s="24"/>
      <c r="K28" s="24"/>
      <c r="L28" s="28">
        <f t="shared" si="1"/>
        <v>0</v>
      </c>
      <c r="M28" s="24"/>
      <c r="N28" s="29">
        <f t="shared" si="2"/>
        <v>0</v>
      </c>
      <c r="O28" s="23">
        <f t="shared" si="3"/>
        <v>3</v>
      </c>
      <c r="P28" s="24"/>
      <c r="Q28" s="24"/>
      <c r="R28" s="30">
        <f t="shared" si="4"/>
        <v>0</v>
      </c>
      <c r="S28" s="31">
        <f t="shared" si="5"/>
        <v>0</v>
      </c>
      <c r="T28" s="32">
        <f t="shared" si="6"/>
        <v>3</v>
      </c>
      <c r="U28" s="24"/>
      <c r="V28" s="32">
        <f t="shared" si="7"/>
        <v>3</v>
      </c>
      <c r="W28" s="30">
        <f t="shared" si="8"/>
        <v>0</v>
      </c>
      <c r="X28" s="32">
        <f t="shared" si="9"/>
        <v>3</v>
      </c>
      <c r="Y28" s="24"/>
      <c r="Z28" s="24"/>
      <c r="AA28" s="24"/>
      <c r="AB28" s="32">
        <f t="shared" si="10"/>
        <v>0</v>
      </c>
      <c r="AC28" s="24"/>
      <c r="AD28" s="37">
        <f t="shared" si="11"/>
        <v>0</v>
      </c>
      <c r="AE28" s="32">
        <f t="shared" si="12"/>
        <v>0</v>
      </c>
      <c r="AF28" s="30">
        <f t="shared" si="13"/>
        <v>0</v>
      </c>
      <c r="AG28" s="198"/>
      <c r="AH28" s="196"/>
      <c r="AI28" s="196"/>
      <c r="AJ28" s="190"/>
    </row>
    <row r="29" spans="1:36" s="2" customFormat="1" x14ac:dyDescent="0.2">
      <c r="A29" s="23"/>
      <c r="B29" s="41"/>
      <c r="C29" s="38" t="s">
        <v>25</v>
      </c>
      <c r="D29" s="25"/>
      <c r="E29" s="26"/>
      <c r="F29" s="27"/>
      <c r="G29" s="24"/>
      <c r="H29" s="28">
        <f t="shared" si="0"/>
        <v>1</v>
      </c>
      <c r="I29" s="24"/>
      <c r="J29" s="24"/>
      <c r="K29" s="24"/>
      <c r="L29" s="28">
        <f t="shared" si="1"/>
        <v>0</v>
      </c>
      <c r="M29" s="24"/>
      <c r="N29" s="29">
        <f t="shared" si="2"/>
        <v>0</v>
      </c>
      <c r="O29" s="23">
        <f t="shared" si="3"/>
        <v>3</v>
      </c>
      <c r="P29" s="27"/>
      <c r="Q29" s="27"/>
      <c r="R29" s="30">
        <f t="shared" si="4"/>
        <v>0</v>
      </c>
      <c r="S29" s="31">
        <f t="shared" si="5"/>
        <v>0</v>
      </c>
      <c r="T29" s="32">
        <f t="shared" si="6"/>
        <v>3</v>
      </c>
      <c r="U29" s="24"/>
      <c r="V29" s="32">
        <f t="shared" si="7"/>
        <v>3</v>
      </c>
      <c r="W29" s="30">
        <f t="shared" si="8"/>
        <v>0</v>
      </c>
      <c r="X29" s="32">
        <f t="shared" si="9"/>
        <v>3</v>
      </c>
      <c r="Y29" s="27"/>
      <c r="Z29" s="27"/>
      <c r="AA29" s="24"/>
      <c r="AB29" s="32">
        <f t="shared" si="10"/>
        <v>0</v>
      </c>
      <c r="AC29" s="27"/>
      <c r="AD29" s="37">
        <f t="shared" si="11"/>
        <v>0</v>
      </c>
      <c r="AE29" s="32">
        <f t="shared" si="12"/>
        <v>0</v>
      </c>
      <c r="AF29" s="30">
        <f t="shared" si="13"/>
        <v>0</v>
      </c>
      <c r="AG29" s="198"/>
      <c r="AH29" s="196"/>
      <c r="AI29" s="196"/>
      <c r="AJ29" s="190"/>
    </row>
    <row r="30" spans="1:36" s="2" customFormat="1" x14ac:dyDescent="0.2">
      <c r="A30" s="23"/>
      <c r="B30" s="40"/>
      <c r="C30" s="38" t="s">
        <v>25</v>
      </c>
      <c r="D30" s="33"/>
      <c r="E30" s="26"/>
      <c r="F30" s="24"/>
      <c r="G30" s="24"/>
      <c r="H30" s="28">
        <f t="shared" si="0"/>
        <v>1</v>
      </c>
      <c r="I30" s="24"/>
      <c r="J30" s="24"/>
      <c r="K30" s="24"/>
      <c r="L30" s="28">
        <f t="shared" si="1"/>
        <v>0</v>
      </c>
      <c r="M30" s="24"/>
      <c r="N30" s="29">
        <f t="shared" si="2"/>
        <v>0</v>
      </c>
      <c r="O30" s="23">
        <f t="shared" si="3"/>
        <v>3</v>
      </c>
      <c r="P30" s="27"/>
      <c r="Q30" s="24"/>
      <c r="R30" s="30">
        <f t="shared" si="4"/>
        <v>0</v>
      </c>
      <c r="S30" s="31">
        <f t="shared" si="5"/>
        <v>0</v>
      </c>
      <c r="T30" s="32">
        <f t="shared" si="6"/>
        <v>3</v>
      </c>
      <c r="U30" s="24"/>
      <c r="V30" s="32">
        <f t="shared" si="7"/>
        <v>3</v>
      </c>
      <c r="W30" s="30">
        <f t="shared" si="8"/>
        <v>0</v>
      </c>
      <c r="X30" s="32">
        <f t="shared" si="9"/>
        <v>3</v>
      </c>
      <c r="Y30" s="24"/>
      <c r="Z30" s="24"/>
      <c r="AA30" s="24"/>
      <c r="AB30" s="32">
        <f t="shared" si="10"/>
        <v>0</v>
      </c>
      <c r="AC30" s="24"/>
      <c r="AD30" s="37">
        <f t="shared" si="11"/>
        <v>0</v>
      </c>
      <c r="AE30" s="32">
        <f t="shared" si="12"/>
        <v>0</v>
      </c>
      <c r="AF30" s="30">
        <f t="shared" si="13"/>
        <v>0</v>
      </c>
      <c r="AG30" s="198"/>
      <c r="AH30" s="196"/>
      <c r="AI30" s="196"/>
      <c r="AJ30" s="190"/>
    </row>
    <row r="31" spans="1:36" s="10" customFormat="1" x14ac:dyDescent="0.2">
      <c r="A31" s="9"/>
      <c r="B31" s="43"/>
      <c r="C31" s="38" t="s">
        <v>25</v>
      </c>
      <c r="D31" s="21"/>
      <c r="E31" s="13"/>
      <c r="F31" s="11"/>
      <c r="G31" s="24"/>
      <c r="H31" s="20">
        <f t="shared" si="0"/>
        <v>1</v>
      </c>
      <c r="I31" s="11"/>
      <c r="J31" s="11"/>
      <c r="K31" s="24"/>
      <c r="L31" s="20">
        <f t="shared" si="1"/>
        <v>0</v>
      </c>
      <c r="M31" s="24"/>
      <c r="N31" s="14">
        <f t="shared" si="2"/>
        <v>0</v>
      </c>
      <c r="O31" s="9">
        <f t="shared" si="3"/>
        <v>3</v>
      </c>
      <c r="P31" s="24"/>
      <c r="Q31" s="24"/>
      <c r="R31" s="15">
        <f t="shared" si="4"/>
        <v>0</v>
      </c>
      <c r="S31" s="16">
        <f t="shared" si="5"/>
        <v>0</v>
      </c>
      <c r="T31" s="18">
        <f t="shared" si="6"/>
        <v>3</v>
      </c>
      <c r="U31" s="11"/>
      <c r="V31" s="18">
        <f t="shared" si="7"/>
        <v>3</v>
      </c>
      <c r="W31" s="15">
        <f t="shared" si="8"/>
        <v>0</v>
      </c>
      <c r="X31" s="18">
        <f t="shared" si="9"/>
        <v>3</v>
      </c>
      <c r="Y31" s="11"/>
      <c r="Z31" s="11"/>
      <c r="AA31" s="11"/>
      <c r="AB31" s="18">
        <f t="shared" si="10"/>
        <v>0</v>
      </c>
      <c r="AC31" s="11"/>
      <c r="AD31" s="17">
        <f t="shared" si="11"/>
        <v>0</v>
      </c>
      <c r="AE31" s="18">
        <f t="shared" si="12"/>
        <v>0</v>
      </c>
      <c r="AF31" s="15">
        <f t="shared" si="13"/>
        <v>0</v>
      </c>
      <c r="AG31" s="193"/>
      <c r="AH31" s="197"/>
      <c r="AI31" s="197"/>
      <c r="AJ31" s="193"/>
    </row>
    <row r="32" spans="1:36" s="2" customFormat="1" x14ac:dyDescent="0.2">
      <c r="A32" s="23"/>
      <c r="B32" s="40"/>
      <c r="C32" s="38" t="s">
        <v>25</v>
      </c>
      <c r="D32" s="33"/>
      <c r="E32" s="26"/>
      <c r="F32" s="24"/>
      <c r="G32" s="24"/>
      <c r="H32" s="28">
        <f t="shared" si="0"/>
        <v>1</v>
      </c>
      <c r="I32" s="24"/>
      <c r="J32" s="24"/>
      <c r="K32" s="24"/>
      <c r="L32" s="28">
        <f t="shared" si="1"/>
        <v>0</v>
      </c>
      <c r="M32" s="24"/>
      <c r="N32" s="29">
        <f t="shared" si="2"/>
        <v>0</v>
      </c>
      <c r="O32" s="23">
        <f t="shared" si="3"/>
        <v>3</v>
      </c>
      <c r="P32" s="24"/>
      <c r="Q32" s="27"/>
      <c r="R32" s="30">
        <f t="shared" si="4"/>
        <v>0</v>
      </c>
      <c r="S32" s="31">
        <f t="shared" si="5"/>
        <v>0</v>
      </c>
      <c r="T32" s="32">
        <f t="shared" si="6"/>
        <v>3</v>
      </c>
      <c r="U32" s="24"/>
      <c r="V32" s="32">
        <f t="shared" si="7"/>
        <v>3</v>
      </c>
      <c r="W32" s="30">
        <f t="shared" si="8"/>
        <v>0</v>
      </c>
      <c r="X32" s="32">
        <f t="shared" si="9"/>
        <v>3</v>
      </c>
      <c r="Y32" s="24"/>
      <c r="Z32" s="7"/>
      <c r="AA32" s="7"/>
      <c r="AB32" s="1">
        <f t="shared" si="10"/>
        <v>0</v>
      </c>
      <c r="AC32" s="7"/>
      <c r="AD32" s="4">
        <f t="shared" si="11"/>
        <v>0</v>
      </c>
      <c r="AE32" s="1">
        <f t="shared" si="12"/>
        <v>0</v>
      </c>
      <c r="AF32" s="3">
        <f t="shared" si="13"/>
        <v>0</v>
      </c>
      <c r="AG32" s="190"/>
      <c r="AH32" s="196"/>
      <c r="AI32" s="196"/>
      <c r="AJ32" s="190"/>
    </row>
    <row r="33" spans="1:36" s="2" customFormat="1" x14ac:dyDescent="0.2">
      <c r="A33" s="23"/>
      <c r="B33" s="41"/>
      <c r="C33" s="38" t="s">
        <v>25</v>
      </c>
      <c r="D33" s="33"/>
      <c r="E33" s="26"/>
      <c r="F33" s="24"/>
      <c r="G33" s="24"/>
      <c r="H33" s="28">
        <f t="shared" si="0"/>
        <v>1</v>
      </c>
      <c r="I33" s="24"/>
      <c r="J33" s="24"/>
      <c r="K33" s="24"/>
      <c r="L33" s="28">
        <f t="shared" si="1"/>
        <v>0</v>
      </c>
      <c r="M33" s="24"/>
      <c r="N33" s="29">
        <f t="shared" si="2"/>
        <v>0</v>
      </c>
      <c r="O33" s="23">
        <f t="shared" si="3"/>
        <v>3</v>
      </c>
      <c r="P33" s="27"/>
      <c r="Q33" s="24"/>
      <c r="R33" s="30">
        <f t="shared" si="4"/>
        <v>0</v>
      </c>
      <c r="S33" s="31">
        <f t="shared" si="5"/>
        <v>0</v>
      </c>
      <c r="T33" s="32">
        <f t="shared" si="6"/>
        <v>3</v>
      </c>
      <c r="U33" s="24"/>
      <c r="V33" s="32">
        <f t="shared" si="7"/>
        <v>3</v>
      </c>
      <c r="W33" s="30">
        <f t="shared" si="8"/>
        <v>0</v>
      </c>
      <c r="X33" s="32">
        <f t="shared" si="9"/>
        <v>3</v>
      </c>
      <c r="Y33" s="24"/>
      <c r="Z33" s="7"/>
      <c r="AA33" s="7"/>
      <c r="AB33" s="1">
        <f t="shared" si="10"/>
        <v>0</v>
      </c>
      <c r="AC33" s="7"/>
      <c r="AD33" s="4">
        <f t="shared" si="11"/>
        <v>0</v>
      </c>
      <c r="AE33" s="1">
        <f t="shared" si="12"/>
        <v>0</v>
      </c>
      <c r="AF33" s="3">
        <f t="shared" si="13"/>
        <v>0</v>
      </c>
      <c r="AG33" s="190"/>
      <c r="AH33" s="196"/>
      <c r="AI33" s="196"/>
      <c r="AJ33" s="190"/>
    </row>
    <row r="34" spans="1:36" s="2" customFormat="1" x14ac:dyDescent="0.2">
      <c r="A34" s="23"/>
      <c r="B34" s="40"/>
      <c r="C34" s="38" t="s">
        <v>25</v>
      </c>
      <c r="D34" s="33"/>
      <c r="E34" s="26"/>
      <c r="F34" s="24"/>
      <c r="G34" s="24"/>
      <c r="H34" s="28">
        <f t="shared" si="0"/>
        <v>1</v>
      </c>
      <c r="I34" s="24"/>
      <c r="J34" s="24"/>
      <c r="K34" s="24"/>
      <c r="L34" s="28">
        <f t="shared" si="1"/>
        <v>0</v>
      </c>
      <c r="M34" s="24"/>
      <c r="N34" s="29">
        <f t="shared" si="2"/>
        <v>0</v>
      </c>
      <c r="O34" s="23">
        <f t="shared" si="3"/>
        <v>3</v>
      </c>
      <c r="P34" s="27"/>
      <c r="Q34" s="24"/>
      <c r="R34" s="30">
        <f t="shared" si="4"/>
        <v>0</v>
      </c>
      <c r="S34" s="31">
        <f t="shared" si="5"/>
        <v>0</v>
      </c>
      <c r="T34" s="32">
        <f t="shared" si="6"/>
        <v>3</v>
      </c>
      <c r="U34" s="24"/>
      <c r="V34" s="32">
        <f t="shared" si="7"/>
        <v>3</v>
      </c>
      <c r="W34" s="30">
        <f t="shared" si="8"/>
        <v>0</v>
      </c>
      <c r="X34" s="32">
        <f t="shared" si="9"/>
        <v>3</v>
      </c>
      <c r="Y34" s="24"/>
      <c r="Z34" s="7"/>
      <c r="AA34" s="7"/>
      <c r="AB34" s="1">
        <f t="shared" si="10"/>
        <v>0</v>
      </c>
      <c r="AC34" s="7"/>
      <c r="AD34" s="4">
        <f t="shared" si="11"/>
        <v>0</v>
      </c>
      <c r="AE34" s="1">
        <f t="shared" si="12"/>
        <v>0</v>
      </c>
      <c r="AF34" s="3">
        <f t="shared" si="13"/>
        <v>0</v>
      </c>
      <c r="AG34" s="190"/>
      <c r="AH34" s="196"/>
      <c r="AI34" s="196"/>
      <c r="AJ34" s="190"/>
    </row>
    <row r="35" spans="1:36" s="2" customFormat="1" x14ac:dyDescent="0.2">
      <c r="A35" s="23"/>
      <c r="B35" s="41"/>
      <c r="C35" s="38" t="s">
        <v>25</v>
      </c>
      <c r="D35" s="33"/>
      <c r="E35" s="26"/>
      <c r="F35" s="24"/>
      <c r="G35" s="24"/>
      <c r="H35" s="28">
        <f t="shared" si="0"/>
        <v>1</v>
      </c>
      <c r="I35" s="24"/>
      <c r="J35" s="24"/>
      <c r="K35" s="24"/>
      <c r="L35" s="28">
        <f t="shared" si="1"/>
        <v>0</v>
      </c>
      <c r="M35" s="24"/>
      <c r="N35" s="29">
        <f t="shared" si="2"/>
        <v>0</v>
      </c>
      <c r="O35" s="23">
        <f t="shared" si="3"/>
        <v>3</v>
      </c>
      <c r="P35" s="24"/>
      <c r="Q35" s="27"/>
      <c r="R35" s="30">
        <f t="shared" si="4"/>
        <v>0</v>
      </c>
      <c r="S35" s="31">
        <f t="shared" si="5"/>
        <v>0</v>
      </c>
      <c r="T35" s="32">
        <f t="shared" si="6"/>
        <v>3</v>
      </c>
      <c r="U35" s="24"/>
      <c r="V35" s="32">
        <f t="shared" si="7"/>
        <v>3</v>
      </c>
      <c r="W35" s="30">
        <f t="shared" si="8"/>
        <v>0</v>
      </c>
      <c r="X35" s="32">
        <f t="shared" si="9"/>
        <v>3</v>
      </c>
      <c r="Y35" s="24"/>
      <c r="Z35" s="7"/>
      <c r="AA35" s="7"/>
      <c r="AB35" s="1">
        <f t="shared" si="10"/>
        <v>0</v>
      </c>
      <c r="AC35" s="7"/>
      <c r="AD35" s="4">
        <f t="shared" si="11"/>
        <v>0</v>
      </c>
      <c r="AE35" s="1">
        <f t="shared" si="12"/>
        <v>0</v>
      </c>
      <c r="AF35" s="3">
        <f t="shared" si="13"/>
        <v>0</v>
      </c>
      <c r="AG35" s="64"/>
      <c r="AJ35" s="190"/>
    </row>
    <row r="36" spans="1:36" s="10" customFormat="1" x14ac:dyDescent="0.2">
      <c r="A36" s="9"/>
      <c r="B36" s="43"/>
      <c r="C36" s="38" t="s">
        <v>25</v>
      </c>
      <c r="D36" s="21"/>
      <c r="E36" s="13"/>
      <c r="F36" s="11"/>
      <c r="G36" s="24"/>
      <c r="H36" s="20">
        <f t="shared" si="0"/>
        <v>1</v>
      </c>
      <c r="I36" s="11"/>
      <c r="J36" s="11"/>
      <c r="K36" s="24"/>
      <c r="L36" s="20">
        <f t="shared" si="1"/>
        <v>0</v>
      </c>
      <c r="M36" s="24"/>
      <c r="N36" s="14">
        <f t="shared" si="2"/>
        <v>0</v>
      </c>
      <c r="O36" s="9">
        <f t="shared" si="3"/>
        <v>3</v>
      </c>
      <c r="P36" s="24"/>
      <c r="Q36" s="24"/>
      <c r="R36" s="15">
        <f t="shared" si="4"/>
        <v>0</v>
      </c>
      <c r="S36" s="16">
        <f t="shared" si="5"/>
        <v>0</v>
      </c>
      <c r="T36" s="18">
        <f t="shared" si="6"/>
        <v>3</v>
      </c>
      <c r="U36" s="11"/>
      <c r="V36" s="18">
        <f t="shared" si="7"/>
        <v>3</v>
      </c>
      <c r="W36" s="15">
        <f t="shared" si="8"/>
        <v>0</v>
      </c>
      <c r="X36" s="18">
        <f t="shared" si="9"/>
        <v>3</v>
      </c>
      <c r="Y36" s="11"/>
      <c r="Z36" s="11"/>
      <c r="AA36" s="11"/>
      <c r="AB36" s="18">
        <f t="shared" si="10"/>
        <v>0</v>
      </c>
      <c r="AC36" s="11"/>
      <c r="AD36" s="17">
        <f t="shared" si="11"/>
        <v>0</v>
      </c>
      <c r="AE36" s="18">
        <f t="shared" si="12"/>
        <v>0</v>
      </c>
      <c r="AF36" s="15">
        <f t="shared" si="13"/>
        <v>0</v>
      </c>
      <c r="AG36" s="65"/>
      <c r="AJ36" s="193"/>
    </row>
    <row r="37" spans="1:36" s="2" customFormat="1" x14ac:dyDescent="0.2">
      <c r="A37" s="23"/>
      <c r="B37" s="41"/>
      <c r="C37" s="38" t="s">
        <v>25</v>
      </c>
      <c r="D37" s="25"/>
      <c r="E37" s="27"/>
      <c r="F37" s="24"/>
      <c r="G37" s="24"/>
      <c r="H37" s="28">
        <f t="shared" si="0"/>
        <v>1</v>
      </c>
      <c r="I37" s="24"/>
      <c r="J37" s="24"/>
      <c r="K37" s="24"/>
      <c r="L37" s="28">
        <f t="shared" si="1"/>
        <v>0</v>
      </c>
      <c r="M37" s="24"/>
      <c r="N37" s="29">
        <f t="shared" si="2"/>
        <v>0</v>
      </c>
      <c r="O37" s="23">
        <f t="shared" si="3"/>
        <v>3</v>
      </c>
      <c r="P37" s="27"/>
      <c r="Q37" s="24"/>
      <c r="R37" s="30">
        <f t="shared" si="4"/>
        <v>0</v>
      </c>
      <c r="S37" s="31">
        <f t="shared" si="5"/>
        <v>0</v>
      </c>
      <c r="T37" s="32">
        <f t="shared" si="6"/>
        <v>3</v>
      </c>
      <c r="U37" s="24"/>
      <c r="V37" s="32">
        <f t="shared" si="7"/>
        <v>3</v>
      </c>
      <c r="W37" s="30">
        <f t="shared" si="8"/>
        <v>0</v>
      </c>
      <c r="X37" s="32">
        <f t="shared" si="9"/>
        <v>3</v>
      </c>
      <c r="Y37" s="27"/>
      <c r="Z37" s="8"/>
      <c r="AA37" s="7"/>
      <c r="AB37" s="1">
        <f t="shared" si="10"/>
        <v>0</v>
      </c>
      <c r="AC37" s="8"/>
      <c r="AD37" s="4">
        <f t="shared" si="11"/>
        <v>0</v>
      </c>
      <c r="AE37" s="1">
        <f t="shared" si="12"/>
        <v>0</v>
      </c>
      <c r="AF37" s="3">
        <f t="shared" si="13"/>
        <v>0</v>
      </c>
      <c r="AG37" s="64"/>
      <c r="AJ37" s="190"/>
    </row>
    <row r="38" spans="1:36" s="2" customFormat="1" x14ac:dyDescent="0.2">
      <c r="A38" s="23"/>
      <c r="B38" s="41"/>
      <c r="C38" s="38" t="s">
        <v>25</v>
      </c>
      <c r="D38" s="34"/>
      <c r="E38" s="26"/>
      <c r="F38" s="24"/>
      <c r="G38" s="24"/>
      <c r="H38" s="28">
        <f t="shared" si="0"/>
        <v>1</v>
      </c>
      <c r="I38" s="24"/>
      <c r="J38" s="24"/>
      <c r="K38" s="24"/>
      <c r="L38" s="28">
        <f t="shared" si="1"/>
        <v>0</v>
      </c>
      <c r="M38" s="24"/>
      <c r="N38" s="29">
        <f t="shared" si="2"/>
        <v>0</v>
      </c>
      <c r="O38" s="23">
        <f t="shared" si="3"/>
        <v>3</v>
      </c>
      <c r="P38" s="27"/>
      <c r="Q38" s="27"/>
      <c r="R38" s="30">
        <f t="shared" si="4"/>
        <v>0</v>
      </c>
      <c r="S38" s="31">
        <f t="shared" si="5"/>
        <v>0</v>
      </c>
      <c r="T38" s="32">
        <f t="shared" si="6"/>
        <v>3</v>
      </c>
      <c r="U38" s="24"/>
      <c r="V38" s="32">
        <f t="shared" si="7"/>
        <v>3</v>
      </c>
      <c r="W38" s="30">
        <f t="shared" si="8"/>
        <v>0</v>
      </c>
      <c r="X38" s="32">
        <f t="shared" si="9"/>
        <v>3</v>
      </c>
      <c r="Y38" s="27"/>
      <c r="Z38" s="27"/>
      <c r="AA38" s="24"/>
      <c r="AB38" s="32">
        <f t="shared" si="10"/>
        <v>0</v>
      </c>
      <c r="AC38" s="27"/>
      <c r="AD38" s="37">
        <f t="shared" si="11"/>
        <v>0</v>
      </c>
      <c r="AE38" s="32">
        <f t="shared" si="12"/>
        <v>0</v>
      </c>
      <c r="AF38" s="30">
        <f t="shared" si="13"/>
        <v>0</v>
      </c>
      <c r="AG38" s="64"/>
      <c r="AJ38" s="190"/>
    </row>
    <row r="39" spans="1:36" s="2" customFormat="1" x14ac:dyDescent="0.2">
      <c r="A39" s="23"/>
      <c r="B39" s="41"/>
      <c r="C39" s="38" t="s">
        <v>25</v>
      </c>
      <c r="D39" s="33"/>
      <c r="E39" s="26"/>
      <c r="F39" s="24"/>
      <c r="G39" s="24">
        <v>0</v>
      </c>
      <c r="H39" s="28">
        <f t="shared" si="0"/>
        <v>1</v>
      </c>
      <c r="I39" s="24">
        <v>1</v>
      </c>
      <c r="J39" s="24">
        <v>5</v>
      </c>
      <c r="K39" s="24">
        <v>5</v>
      </c>
      <c r="L39" s="28">
        <f t="shared" si="1"/>
        <v>1</v>
      </c>
      <c r="M39" s="24">
        <v>101.5</v>
      </c>
      <c r="N39" s="29">
        <f t="shared" si="2"/>
        <v>20.3</v>
      </c>
      <c r="O39" s="23">
        <f t="shared" si="3"/>
        <v>1</v>
      </c>
      <c r="P39" s="24">
        <v>17</v>
      </c>
      <c r="Q39" s="24">
        <v>9.4000000000000092</v>
      </c>
      <c r="R39" s="30">
        <f t="shared" si="4"/>
        <v>26.400000000000009</v>
      </c>
      <c r="S39" s="31">
        <f t="shared" si="5"/>
        <v>0.6439393939393937</v>
      </c>
      <c r="T39" s="32">
        <f t="shared" si="6"/>
        <v>2</v>
      </c>
      <c r="U39" s="24">
        <v>2</v>
      </c>
      <c r="V39" s="32">
        <f t="shared" si="7"/>
        <v>3</v>
      </c>
      <c r="W39" s="30">
        <f t="shared" si="8"/>
        <v>5.280000000000002</v>
      </c>
      <c r="X39" s="32">
        <f t="shared" si="9"/>
        <v>1</v>
      </c>
      <c r="Y39" s="24"/>
      <c r="Z39" s="24"/>
      <c r="AA39" s="24"/>
      <c r="AB39" s="32">
        <f t="shared" si="10"/>
        <v>3</v>
      </c>
      <c r="AC39" s="24"/>
      <c r="AD39" s="37">
        <f t="shared" si="11"/>
        <v>0.2600985221674878</v>
      </c>
      <c r="AE39" s="32">
        <f t="shared" si="12"/>
        <v>0</v>
      </c>
      <c r="AF39" s="30">
        <f t="shared" si="13"/>
        <v>0</v>
      </c>
      <c r="AG39" s="64"/>
      <c r="AJ39" s="190"/>
    </row>
    <row r="40" spans="1:36" s="2" customFormat="1" x14ac:dyDescent="0.2">
      <c r="A40" s="23"/>
      <c r="B40" s="41"/>
      <c r="C40" s="38" t="s">
        <v>25</v>
      </c>
      <c r="D40" s="33"/>
      <c r="E40" s="26"/>
      <c r="F40" s="24"/>
      <c r="G40" s="24">
        <v>0</v>
      </c>
      <c r="H40" s="28">
        <f t="shared" si="0"/>
        <v>1</v>
      </c>
      <c r="I40" s="24">
        <v>1</v>
      </c>
      <c r="J40" s="24">
        <v>5</v>
      </c>
      <c r="K40" s="24">
        <v>5</v>
      </c>
      <c r="L40" s="28">
        <f t="shared" si="1"/>
        <v>1</v>
      </c>
      <c r="M40" s="24">
        <v>101</v>
      </c>
      <c r="N40" s="29">
        <f t="shared" si="2"/>
        <v>20.2</v>
      </c>
      <c r="O40" s="23">
        <f t="shared" si="3"/>
        <v>1</v>
      </c>
      <c r="P40" s="24">
        <v>16.5</v>
      </c>
      <c r="Q40" s="24">
        <v>9.3000000000000096</v>
      </c>
      <c r="R40" s="30">
        <f t="shared" si="4"/>
        <v>25.800000000000011</v>
      </c>
      <c r="S40" s="31">
        <f t="shared" si="5"/>
        <v>0.63953488372092993</v>
      </c>
      <c r="T40" s="32">
        <f t="shared" si="6"/>
        <v>2</v>
      </c>
      <c r="U40" s="24">
        <v>2</v>
      </c>
      <c r="V40" s="32">
        <f t="shared" si="7"/>
        <v>3</v>
      </c>
      <c r="W40" s="30">
        <f t="shared" si="8"/>
        <v>5.1600000000000019</v>
      </c>
      <c r="X40" s="32">
        <f t="shared" si="9"/>
        <v>1</v>
      </c>
      <c r="Y40" s="24"/>
      <c r="Z40" s="7"/>
      <c r="AA40" s="7"/>
      <c r="AB40" s="1">
        <f t="shared" si="10"/>
        <v>3</v>
      </c>
      <c r="AC40" s="7"/>
      <c r="AD40" s="4">
        <f t="shared" si="11"/>
        <v>0.25544554455445556</v>
      </c>
      <c r="AE40" s="1">
        <f t="shared" si="12"/>
        <v>0</v>
      </c>
      <c r="AF40" s="3">
        <f t="shared" si="13"/>
        <v>0</v>
      </c>
      <c r="AG40" s="64"/>
      <c r="AJ40" s="190"/>
    </row>
    <row r="41" spans="1:36" s="10" customFormat="1" x14ac:dyDescent="0.2">
      <c r="A41" s="9"/>
      <c r="B41" s="43"/>
      <c r="C41" s="38" t="s">
        <v>25</v>
      </c>
      <c r="D41" s="19"/>
      <c r="E41" s="12"/>
      <c r="F41" s="11"/>
      <c r="G41" s="24">
        <v>0</v>
      </c>
      <c r="H41" s="20">
        <f t="shared" si="0"/>
        <v>1</v>
      </c>
      <c r="I41" s="11">
        <v>1</v>
      </c>
      <c r="J41" s="11">
        <v>5</v>
      </c>
      <c r="K41" s="24">
        <v>5</v>
      </c>
      <c r="L41" s="20">
        <f t="shared" si="1"/>
        <v>1</v>
      </c>
      <c r="M41" s="24">
        <v>100.5</v>
      </c>
      <c r="N41" s="14">
        <f t="shared" si="2"/>
        <v>20.100000000000001</v>
      </c>
      <c r="O41" s="9">
        <f t="shared" si="3"/>
        <v>1</v>
      </c>
      <c r="P41" s="27">
        <v>16</v>
      </c>
      <c r="Q41" s="27">
        <v>9.2000000000000099</v>
      </c>
      <c r="R41" s="15">
        <f t="shared" si="4"/>
        <v>25.20000000000001</v>
      </c>
      <c r="S41" s="16">
        <f t="shared" si="5"/>
        <v>0.63492063492063466</v>
      </c>
      <c r="T41" s="18">
        <f t="shared" si="6"/>
        <v>2</v>
      </c>
      <c r="U41" s="11">
        <v>2</v>
      </c>
      <c r="V41" s="18">
        <f t="shared" si="7"/>
        <v>3</v>
      </c>
      <c r="W41" s="15">
        <f t="shared" si="8"/>
        <v>5.0400000000000018</v>
      </c>
      <c r="X41" s="18">
        <f t="shared" si="9"/>
        <v>1</v>
      </c>
      <c r="Y41" s="12"/>
      <c r="Z41" s="12"/>
      <c r="AA41" s="11"/>
      <c r="AB41" s="18">
        <f t="shared" si="10"/>
        <v>3</v>
      </c>
      <c r="AC41" s="12"/>
      <c r="AD41" s="17">
        <f t="shared" si="11"/>
        <v>0.25074626865671651</v>
      </c>
      <c r="AE41" s="18">
        <f t="shared" si="12"/>
        <v>0</v>
      </c>
      <c r="AF41" s="15">
        <f t="shared" si="13"/>
        <v>0</v>
      </c>
      <c r="AG41" s="65"/>
      <c r="AJ41" s="193"/>
    </row>
    <row r="42" spans="1:36" s="2" customFormat="1" x14ac:dyDescent="0.2">
      <c r="A42" s="23"/>
      <c r="B42" s="40"/>
      <c r="C42" s="38" t="s">
        <v>25</v>
      </c>
      <c r="D42" s="25"/>
      <c r="E42" s="26"/>
      <c r="F42" s="27"/>
      <c r="G42" s="24">
        <v>0</v>
      </c>
      <c r="H42" s="28">
        <f t="shared" si="0"/>
        <v>1</v>
      </c>
      <c r="I42" s="24">
        <v>1</v>
      </c>
      <c r="J42" s="24">
        <v>5</v>
      </c>
      <c r="K42" s="24">
        <v>5</v>
      </c>
      <c r="L42" s="28">
        <f t="shared" si="1"/>
        <v>1</v>
      </c>
      <c r="M42" s="24">
        <v>100</v>
      </c>
      <c r="N42" s="29">
        <f t="shared" si="2"/>
        <v>20</v>
      </c>
      <c r="O42" s="23">
        <f t="shared" si="3"/>
        <v>1</v>
      </c>
      <c r="P42" s="27">
        <v>15.5</v>
      </c>
      <c r="Q42" s="24">
        <v>9.1000000000000103</v>
      </c>
      <c r="R42" s="30">
        <f t="shared" si="4"/>
        <v>24.600000000000009</v>
      </c>
      <c r="S42" s="31">
        <f t="shared" si="5"/>
        <v>0.63008130081300795</v>
      </c>
      <c r="T42" s="32">
        <f t="shared" si="6"/>
        <v>2</v>
      </c>
      <c r="U42" s="24">
        <v>2</v>
      </c>
      <c r="V42" s="32">
        <f t="shared" si="7"/>
        <v>3</v>
      </c>
      <c r="W42" s="30">
        <f t="shared" si="8"/>
        <v>4.9200000000000017</v>
      </c>
      <c r="X42" s="32">
        <f t="shared" si="9"/>
        <v>1</v>
      </c>
      <c r="Y42" s="27"/>
      <c r="Z42" s="8"/>
      <c r="AA42" s="7"/>
      <c r="AB42" s="1">
        <f t="shared" si="10"/>
        <v>3</v>
      </c>
      <c r="AC42" s="8"/>
      <c r="AD42" s="4">
        <f t="shared" si="11"/>
        <v>0.24600000000000008</v>
      </c>
      <c r="AE42" s="1">
        <f t="shared" si="12"/>
        <v>0</v>
      </c>
      <c r="AF42" s="3">
        <f t="shared" si="13"/>
        <v>0</v>
      </c>
      <c r="AG42" s="64"/>
      <c r="AJ42" s="190"/>
    </row>
    <row r="43" spans="1:36" s="2" customFormat="1" x14ac:dyDescent="0.2">
      <c r="A43" s="22"/>
      <c r="B43" s="22"/>
      <c r="C43" s="22"/>
      <c r="D43" s="35"/>
      <c r="E43" s="27"/>
      <c r="F43" s="35"/>
      <c r="G43" s="22"/>
      <c r="H43" s="22"/>
      <c r="I43" s="22"/>
      <c r="J43" s="22"/>
      <c r="K43" s="22"/>
      <c r="L43" s="22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5"/>
      <c r="AA43" s="5"/>
      <c r="AB43" s="5"/>
      <c r="AC43" s="5"/>
      <c r="AG43" s="64"/>
      <c r="AJ43" s="190"/>
    </row>
    <row r="44" spans="1:36" s="2" customFormat="1" x14ac:dyDescent="0.2">
      <c r="A44" s="22"/>
      <c r="B44" s="22"/>
      <c r="C44" s="22"/>
      <c r="D44" s="35"/>
      <c r="E44" s="27"/>
      <c r="F44" s="35"/>
      <c r="G44" s="22"/>
      <c r="H44" s="22"/>
      <c r="I44" s="22"/>
      <c r="J44" s="22"/>
      <c r="K44" s="22"/>
      <c r="L44" s="22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5"/>
      <c r="AA44" s="5"/>
      <c r="AB44" s="5"/>
      <c r="AC44" s="5"/>
      <c r="AG44" s="64"/>
      <c r="AJ44" s="190"/>
    </row>
    <row r="45" spans="1:36" s="2" customFormat="1" x14ac:dyDescent="0.2">
      <c r="A45" s="22"/>
      <c r="B45" s="22"/>
      <c r="C45" s="22"/>
      <c r="D45" s="35"/>
      <c r="E45" s="27"/>
      <c r="F45" s="35"/>
      <c r="G45" s="22"/>
      <c r="H45" s="22"/>
      <c r="I45" s="22"/>
      <c r="J45" s="22"/>
      <c r="K45" s="22"/>
      <c r="L45" s="22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5"/>
      <c r="AA45" s="5"/>
      <c r="AB45" s="5"/>
      <c r="AC45" s="5"/>
      <c r="AG45" s="64"/>
      <c r="AJ45" s="190"/>
    </row>
    <row r="46" spans="1:36" s="2" customFormat="1" x14ac:dyDescent="0.2">
      <c r="A46" s="22"/>
      <c r="B46" s="22"/>
      <c r="C46" s="22"/>
      <c r="D46" s="35"/>
      <c r="E46" s="27"/>
      <c r="F46" s="35"/>
      <c r="G46" s="22"/>
      <c r="H46" s="22"/>
      <c r="I46" s="22"/>
      <c r="J46" s="22"/>
      <c r="K46" s="22"/>
      <c r="L46" s="22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5"/>
      <c r="AA46" s="5"/>
      <c r="AB46" s="5"/>
      <c r="AC46" s="5"/>
      <c r="AG46" s="64"/>
      <c r="AJ46" s="190"/>
    </row>
    <row r="47" spans="1:36" s="2" customFormat="1" x14ac:dyDescent="0.2">
      <c r="A47" s="22"/>
      <c r="B47" s="22"/>
      <c r="C47" s="22"/>
      <c r="D47" s="35"/>
      <c r="E47" s="27"/>
      <c r="F47" s="35"/>
      <c r="G47" s="22"/>
      <c r="H47" s="22"/>
      <c r="I47" s="22"/>
      <c r="J47" s="22"/>
      <c r="K47" s="22"/>
      <c r="L47" s="22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5"/>
      <c r="AA47" s="5"/>
      <c r="AB47" s="5"/>
      <c r="AC47" s="5"/>
      <c r="AG47" s="64"/>
      <c r="AJ47" s="190"/>
    </row>
    <row r="48" spans="1:36" s="2" customFormat="1" x14ac:dyDescent="0.2">
      <c r="A48" s="22"/>
      <c r="B48" s="22"/>
      <c r="C48" s="22"/>
      <c r="D48" s="35"/>
      <c r="E48" s="27"/>
      <c r="F48" s="35"/>
      <c r="G48" s="22"/>
      <c r="H48" s="22"/>
      <c r="I48" s="22"/>
      <c r="J48" s="22"/>
      <c r="K48" s="22"/>
      <c r="L48" s="22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5"/>
      <c r="AA48" s="5"/>
      <c r="AB48" s="5"/>
      <c r="AC48" s="5"/>
      <c r="AG48" s="64"/>
      <c r="AJ48" s="190"/>
    </row>
    <row r="49" spans="1:36" s="2" customFormat="1" x14ac:dyDescent="0.2">
      <c r="A49" s="22"/>
      <c r="B49" s="22"/>
      <c r="C49" s="22"/>
      <c r="D49" s="22"/>
      <c r="E49" s="36"/>
      <c r="F49" s="22"/>
      <c r="G49" s="22"/>
      <c r="H49" s="22"/>
      <c r="I49" s="22"/>
      <c r="J49" s="22"/>
      <c r="K49" s="22"/>
      <c r="L49" s="22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5"/>
      <c r="AA49" s="5"/>
      <c r="AB49" s="5"/>
      <c r="AC49" s="5"/>
      <c r="AG49" s="64"/>
      <c r="AJ49" s="190"/>
    </row>
    <row r="50" spans="1:36" s="2" customForma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5"/>
      <c r="AA50" s="5"/>
      <c r="AB50" s="5"/>
      <c r="AC50" s="5"/>
      <c r="AG50" s="64"/>
      <c r="AJ50" s="190"/>
    </row>
    <row r="51" spans="1:36" s="2" customForma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5"/>
      <c r="AA51" s="5"/>
      <c r="AB51" s="5"/>
      <c r="AC51" s="5"/>
      <c r="AG51" s="64"/>
      <c r="AJ51" s="190"/>
    </row>
    <row r="52" spans="1:36" s="2" customForma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5"/>
      <c r="AA52" s="5"/>
      <c r="AB52" s="5"/>
      <c r="AC52" s="5"/>
      <c r="AG52" s="64"/>
      <c r="AJ52" s="190"/>
    </row>
    <row r="53" spans="1:36" s="2" customForma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5"/>
      <c r="AA53" s="5"/>
      <c r="AB53" s="5"/>
      <c r="AC53" s="5"/>
      <c r="AG53" s="64"/>
      <c r="AJ53" s="190"/>
    </row>
    <row r="54" spans="1:36" s="2" customForma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5"/>
      <c r="AA54" s="5"/>
      <c r="AB54" s="5"/>
      <c r="AC54" s="5"/>
      <c r="AG54" s="64"/>
      <c r="AJ54" s="190"/>
    </row>
    <row r="55" spans="1:36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spans="1:36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spans="1:36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spans="1:36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36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spans="1:36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spans="1:36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spans="1:36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spans="1:36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spans="1:36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spans="1:25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spans="1:25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spans="1:25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spans="1:25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spans="1:25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spans="1:25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spans="1:25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spans="1:25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spans="1:25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spans="1:25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spans="1:25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spans="1:25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spans="1:25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spans="1:25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spans="1:25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spans="1:25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spans="1:25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spans="1:25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spans="1:25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spans="1:25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spans="1:25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spans="1:25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spans="1:25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spans="1:25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spans="1:25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spans="1:25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spans="1:25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spans="1:25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spans="1:25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spans="1:25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spans="1:25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spans="1:25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spans="1:25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spans="1:25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spans="1:25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spans="1:25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spans="1:25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spans="1:25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spans="1:25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spans="1:25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spans="1:25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spans="1:25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spans="1:25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spans="1:25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spans="1:25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spans="1:25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spans="1:25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spans="1:25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spans="1:25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spans="1:25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spans="1:25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spans="1:25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spans="1:25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spans="1:25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spans="1:25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spans="1:25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spans="1:25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spans="1:25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spans="1:25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spans="1:25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spans="1:25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spans="1:25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spans="1:25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spans="1:25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spans="1:25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spans="1:25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spans="1:25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spans="1:25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spans="1:25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spans="1:25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spans="1:25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spans="1:25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spans="1:25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spans="1:25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spans="1:25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spans="1:25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spans="1:25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spans="1:25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spans="1:25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spans="1:25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spans="1:25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spans="1:25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spans="1:25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spans="1:25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spans="1:25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spans="1:25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spans="1:25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spans="1:25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spans="1:25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spans="1:25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spans="1:25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spans="1:25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spans="1:25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spans="1:25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spans="1:25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spans="1:25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spans="1:25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spans="1:25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spans="1:25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spans="1:25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spans="1:25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spans="1:25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spans="1:25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spans="1:25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spans="1:25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spans="1:25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spans="1:25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spans="1:25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spans="1:25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spans="1:25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spans="1:25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spans="1:25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spans="1:25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spans="1:25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spans="1:25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spans="1:25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spans="1:25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spans="1:25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spans="1:25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spans="1:25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spans="1:25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spans="1:25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spans="1:25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spans="1:25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spans="1:25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spans="1:25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spans="1:25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spans="1:25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spans="1:25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spans="1:25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spans="1:25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spans="1:25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spans="1:25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spans="1:25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</row>
    <row r="200" spans="1:25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</row>
    <row r="201" spans="1:25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</row>
    <row r="202" spans="1:25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</row>
    <row r="203" spans="1:25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</row>
    <row r="204" spans="1:25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</row>
    <row r="205" spans="1:25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</row>
    <row r="206" spans="1:25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</row>
    <row r="207" spans="1:25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</row>
    <row r="208" spans="1:25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</row>
    <row r="209" spans="1:25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</row>
    <row r="210" spans="1:25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</row>
    <row r="211" spans="1:25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</row>
    <row r="212" spans="1:25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</row>
    <row r="213" spans="1:25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</row>
    <row r="214" spans="1:25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</row>
    <row r="215" spans="1:25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</row>
    <row r="216" spans="1:25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</row>
    <row r="217" spans="1:25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</row>
    <row r="218" spans="1:25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</row>
    <row r="219" spans="1:25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</row>
    <row r="220" spans="1:25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</row>
    <row r="221" spans="1:25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</row>
    <row r="222" spans="1:25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</row>
    <row r="223" spans="1:25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</row>
    <row r="224" spans="1:25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</row>
    <row r="225" spans="1:25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</row>
    <row r="226" spans="1:25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</row>
    <row r="227" spans="1:25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</row>
    <row r="228" spans="1:25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</row>
    <row r="229" spans="1:25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</row>
    <row r="230" spans="1:25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</row>
    <row r="231" spans="1:25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</row>
    <row r="232" spans="1:25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</row>
    <row r="233" spans="1:25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</row>
    <row r="234" spans="1:25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</row>
    <row r="235" spans="1:25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</row>
    <row r="236" spans="1:25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</row>
    <row r="237" spans="1:25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</row>
    <row r="238" spans="1:25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</row>
    <row r="239" spans="1:25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</row>
    <row r="240" spans="1:25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</row>
    <row r="241" spans="1:25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</row>
    <row r="242" spans="1:25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</row>
    <row r="243" spans="1:25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</row>
    <row r="244" spans="1:25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</row>
    <row r="245" spans="1:25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</row>
    <row r="246" spans="1:25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</row>
    <row r="247" spans="1:25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</row>
    <row r="248" spans="1:25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</row>
    <row r="249" spans="1:25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</row>
    <row r="250" spans="1:25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</row>
    <row r="251" spans="1:25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</row>
    <row r="252" spans="1:25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</row>
    <row r="253" spans="1:25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</row>
    <row r="254" spans="1:25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</row>
    <row r="255" spans="1:25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</row>
    <row r="256" spans="1:25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</row>
    <row r="257" spans="1:25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</row>
    <row r="258" spans="1:25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</row>
    <row r="259" spans="1:25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</row>
    <row r="260" spans="1:25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</row>
    <row r="261" spans="1:25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</row>
    <row r="262" spans="1:25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</row>
    <row r="263" spans="1:25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</row>
    <row r="264" spans="1:25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</row>
    <row r="265" spans="1:25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</row>
    <row r="266" spans="1:25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</row>
    <row r="267" spans="1:25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</row>
    <row r="268" spans="1:25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</row>
    <row r="269" spans="1:25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</row>
    <row r="270" spans="1:25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</row>
    <row r="271" spans="1:25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</row>
    <row r="272" spans="1:25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</row>
    <row r="273" spans="1:25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</row>
    <row r="274" spans="1:25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</row>
    <row r="275" spans="1:25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</row>
    <row r="276" spans="1:25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</row>
    <row r="277" spans="1:25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</row>
    <row r="278" spans="1:25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</row>
    <row r="279" spans="1:25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</row>
    <row r="280" spans="1:25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</row>
    <row r="281" spans="1:25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</row>
    <row r="282" spans="1:25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</row>
    <row r="283" spans="1:25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</row>
    <row r="284" spans="1:25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</row>
    <row r="285" spans="1:25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</row>
    <row r="286" spans="1:25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</row>
    <row r="287" spans="1:25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</row>
    <row r="288" spans="1:25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</row>
    <row r="289" spans="1:25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</row>
    <row r="290" spans="1:25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</row>
    <row r="291" spans="1:25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</row>
    <row r="292" spans="1:25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</row>
    <row r="293" spans="1:25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</row>
    <row r="294" spans="1:25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</row>
    <row r="295" spans="1:25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</row>
    <row r="296" spans="1:25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</row>
    <row r="297" spans="1:25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</row>
    <row r="298" spans="1:25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</row>
    <row r="299" spans="1:25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</row>
    <row r="300" spans="1:25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</row>
    <row r="301" spans="1:25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</row>
    <row r="302" spans="1:25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</row>
    <row r="303" spans="1:25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</row>
    <row r="304" spans="1:25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</row>
    <row r="305" spans="1:25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</row>
    <row r="306" spans="1:25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</row>
    <row r="307" spans="1:25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</row>
    <row r="308" spans="1:25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</row>
    <row r="309" spans="1:25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</row>
    <row r="310" spans="1:25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</row>
    <row r="311" spans="1:25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</row>
    <row r="312" spans="1:25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</row>
    <row r="313" spans="1:25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</row>
    <row r="314" spans="1:25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</row>
    <row r="315" spans="1:25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</row>
    <row r="316" spans="1:25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</row>
    <row r="317" spans="1:25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</row>
    <row r="318" spans="1:25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</row>
    <row r="319" spans="1:25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</row>
    <row r="320" spans="1:25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</row>
    <row r="321" spans="1:25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</row>
    <row r="322" spans="1:25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25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</row>
    <row r="324" spans="1:25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</row>
    <row r="325" spans="1:25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</row>
    <row r="326" spans="1:25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</row>
    <row r="327" spans="1:25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</row>
    <row r="328" spans="1:25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</row>
    <row r="329" spans="1:25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</row>
    <row r="330" spans="1:25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</row>
    <row r="331" spans="1:25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</row>
    <row r="332" spans="1:25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</row>
    <row r="333" spans="1:25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</row>
    <row r="334" spans="1:25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</row>
    <row r="335" spans="1:25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</row>
    <row r="336" spans="1:25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</row>
    <row r="337" spans="1:25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</row>
    <row r="338" spans="1:25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</row>
    <row r="339" spans="1:25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</row>
    <row r="340" spans="1:25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</row>
    <row r="341" spans="1:25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</row>
    <row r="342" spans="1:25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</row>
    <row r="343" spans="1:25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</row>
    <row r="344" spans="1:25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</row>
    <row r="345" spans="1:25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</row>
    <row r="346" spans="1:25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</row>
    <row r="347" spans="1:25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</row>
    <row r="348" spans="1:25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</row>
    <row r="349" spans="1:25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</row>
    <row r="350" spans="1:25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</row>
    <row r="351" spans="1:25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</row>
    <row r="352" spans="1:25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</row>
    <row r="353" spans="1:25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</row>
    <row r="354" spans="1:25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</row>
    <row r="355" spans="1:25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</row>
    <row r="356" spans="1:25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</row>
    <row r="357" spans="1:25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</row>
    <row r="358" spans="1:25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</row>
    <row r="359" spans="1:25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</row>
    <row r="360" spans="1:25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</row>
    <row r="361" spans="1:25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</row>
    <row r="362" spans="1:25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</row>
    <row r="363" spans="1:25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</row>
    <row r="364" spans="1:25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</row>
    <row r="365" spans="1:25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</row>
    <row r="366" spans="1:25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</row>
    <row r="367" spans="1:25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</row>
    <row r="368" spans="1:25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</row>
    <row r="369" spans="1:25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</row>
    <row r="370" spans="1:25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</row>
    <row r="371" spans="1:25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</row>
    <row r="372" spans="1:25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</row>
    <row r="373" spans="1:25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</row>
    <row r="374" spans="1:25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</row>
    <row r="375" spans="1:25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</row>
    <row r="376" spans="1:25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</row>
    <row r="377" spans="1:25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</row>
    <row r="378" spans="1:25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</row>
    <row r="379" spans="1:25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</row>
    <row r="380" spans="1:25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</row>
    <row r="381" spans="1:25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</row>
    <row r="382" spans="1:25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</row>
    <row r="383" spans="1:25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</row>
    <row r="384" spans="1:25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</row>
    <row r="385" spans="1:25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</row>
    <row r="386" spans="1:25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</row>
    <row r="387" spans="1:25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</row>
    <row r="388" spans="1:25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</row>
    <row r="389" spans="1:25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</row>
    <row r="390" spans="1:25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</row>
    <row r="391" spans="1:25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</row>
    <row r="392" spans="1:25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</row>
    <row r="393" spans="1:25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</row>
    <row r="394" spans="1:25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</row>
    <row r="395" spans="1:25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</row>
    <row r="396" spans="1:25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</row>
    <row r="397" spans="1:25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</row>
    <row r="398" spans="1:25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</row>
    <row r="399" spans="1:25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</row>
    <row r="400" spans="1:25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</row>
    <row r="401" spans="1:25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</row>
    <row r="402" spans="1:25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</row>
    <row r="403" spans="1:25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</row>
    <row r="404" spans="1:25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</row>
    <row r="405" spans="1:25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</row>
    <row r="406" spans="1:25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</row>
    <row r="407" spans="1:25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</row>
    <row r="408" spans="1:25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</row>
    <row r="409" spans="1:25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</row>
    <row r="410" spans="1:25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</row>
    <row r="411" spans="1:25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</row>
    <row r="412" spans="1:25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</row>
    <row r="413" spans="1:25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</row>
    <row r="414" spans="1:25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</row>
    <row r="415" spans="1:25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</row>
    <row r="416" spans="1:25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</row>
    <row r="417" spans="1:25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</row>
    <row r="418" spans="1:25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</row>
    <row r="419" spans="1:25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</row>
    <row r="420" spans="1:25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</row>
    <row r="421" spans="1:25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</row>
    <row r="422" spans="1:25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</row>
    <row r="423" spans="1:25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</row>
    <row r="424" spans="1:25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</row>
    <row r="425" spans="1:25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</row>
    <row r="426" spans="1:25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</row>
    <row r="427" spans="1:25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</row>
    <row r="428" spans="1:25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</row>
    <row r="429" spans="1:25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</row>
    <row r="430" spans="1:25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</row>
    <row r="431" spans="1:25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</row>
    <row r="432" spans="1:25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</row>
    <row r="433" spans="1:25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</row>
    <row r="434" spans="1:25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</row>
    <row r="435" spans="1:25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</row>
    <row r="436" spans="1:25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</row>
    <row r="437" spans="1:25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</row>
    <row r="438" spans="1:25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</row>
    <row r="439" spans="1:25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</row>
    <row r="440" spans="1:25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</row>
    <row r="441" spans="1:25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</row>
    <row r="442" spans="1:25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</row>
    <row r="443" spans="1:25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</row>
    <row r="444" spans="1:25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</row>
    <row r="445" spans="1:25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</row>
    <row r="446" spans="1:25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</row>
    <row r="447" spans="1:25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</row>
    <row r="448" spans="1:25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</row>
    <row r="449" spans="1:25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</row>
    <row r="450" spans="1:25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</row>
    <row r="451" spans="1:25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</row>
    <row r="452" spans="1:25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</row>
    <row r="453" spans="1:25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</row>
    <row r="454" spans="1:25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</row>
    <row r="455" spans="1:25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</row>
    <row r="456" spans="1:25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</row>
    <row r="457" spans="1:25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</row>
    <row r="458" spans="1:25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</row>
    <row r="459" spans="1:25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</row>
    <row r="460" spans="1:25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</row>
    <row r="461" spans="1:25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</row>
    <row r="462" spans="1:25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</row>
    <row r="463" spans="1:25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</row>
    <row r="464" spans="1:25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</row>
    <row r="465" spans="1:25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</row>
    <row r="466" spans="1:25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</row>
    <row r="467" spans="1:25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</row>
    <row r="468" spans="1:25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</row>
    <row r="469" spans="1:25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</row>
    <row r="470" spans="1:25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</row>
    <row r="471" spans="1:25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</row>
    <row r="472" spans="1:25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</row>
    <row r="473" spans="1:25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</row>
    <row r="474" spans="1:25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</row>
    <row r="475" spans="1:25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</row>
    <row r="476" spans="1:25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</row>
    <row r="477" spans="1:25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</row>
    <row r="478" spans="1:25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</row>
    <row r="479" spans="1:25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</row>
    <row r="480" spans="1:25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</row>
    <row r="481" spans="1:25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</row>
    <row r="482" spans="1:25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</row>
    <row r="483" spans="1:25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</row>
    <row r="484" spans="1:25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</row>
    <row r="485" spans="1:25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</row>
    <row r="486" spans="1:25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</row>
    <row r="487" spans="1:25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</row>
    <row r="488" spans="1:25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</row>
    <row r="489" spans="1:25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</row>
    <row r="490" spans="1:25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</row>
    <row r="491" spans="1:25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</row>
    <row r="492" spans="1:25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</row>
    <row r="493" spans="1:25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</row>
    <row r="494" spans="1:25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</row>
    <row r="495" spans="1:25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</row>
    <row r="496" spans="1:25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</row>
    <row r="497" spans="1:25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</row>
    <row r="498" spans="1:25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</row>
    <row r="499" spans="1:25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</row>
    <row r="500" spans="1:25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</row>
    <row r="501" spans="1:25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</row>
    <row r="502" spans="1:25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</row>
    <row r="503" spans="1:25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</row>
    <row r="504" spans="1:25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</row>
    <row r="505" spans="1:25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</row>
    <row r="506" spans="1:25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</row>
    <row r="507" spans="1:25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</row>
    <row r="508" spans="1:25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</row>
    <row r="509" spans="1:25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</row>
    <row r="510" spans="1:25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</row>
    <row r="511" spans="1:25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</row>
    <row r="512" spans="1:25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</row>
    <row r="513" spans="1:25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</row>
    <row r="514" spans="1:25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</row>
    <row r="515" spans="1:25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</row>
    <row r="516" spans="1:25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</row>
    <row r="517" spans="1:25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</row>
    <row r="518" spans="1:25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</row>
    <row r="519" spans="1:25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</row>
    <row r="520" spans="1:25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</row>
    <row r="521" spans="1:25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</row>
    <row r="522" spans="1:25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</row>
    <row r="523" spans="1:25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</row>
    <row r="524" spans="1:25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</row>
    <row r="525" spans="1:25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</row>
    <row r="526" spans="1:25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</row>
    <row r="527" spans="1:25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</row>
    <row r="528" spans="1:25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</row>
    <row r="529" spans="1:25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</row>
    <row r="530" spans="1:25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</row>
    <row r="531" spans="1:25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</row>
    <row r="532" spans="1:25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</row>
    <row r="533" spans="1:25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</row>
    <row r="534" spans="1:25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</row>
    <row r="535" spans="1:25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</row>
    <row r="536" spans="1:25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</row>
    <row r="537" spans="1:25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</row>
    <row r="538" spans="1:25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</row>
    <row r="539" spans="1:25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</row>
    <row r="540" spans="1:25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</row>
    <row r="541" spans="1:25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</row>
    <row r="542" spans="1:25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</row>
    <row r="543" spans="1:25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</row>
    <row r="544" spans="1:25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</row>
    <row r="545" spans="1:25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</row>
    <row r="546" spans="1:25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</row>
    <row r="547" spans="1:25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</row>
    <row r="548" spans="1:25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</row>
    <row r="549" spans="1:25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</row>
    <row r="550" spans="1:25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</row>
    <row r="551" spans="1:25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</row>
    <row r="552" spans="1:25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</row>
    <row r="553" spans="1:25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</row>
    <row r="554" spans="1:25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</row>
    <row r="555" spans="1:25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</row>
    <row r="556" spans="1:25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</row>
    <row r="557" spans="1:25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</row>
    <row r="558" spans="1:25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</row>
    <row r="559" spans="1:25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</row>
    <row r="560" spans="1:25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</row>
    <row r="561" spans="1:25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</row>
    <row r="562" spans="1:25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</row>
    <row r="563" spans="1:25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</row>
    <row r="564" spans="1:25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</row>
    <row r="565" spans="1:25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</row>
    <row r="566" spans="1:25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</row>
    <row r="567" spans="1:25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</row>
    <row r="568" spans="1:25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</row>
    <row r="569" spans="1:25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</row>
    <row r="570" spans="1:25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</row>
    <row r="571" spans="1:25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</row>
    <row r="572" spans="1:25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</row>
    <row r="573" spans="1:25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</row>
    <row r="574" spans="1:25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</row>
    <row r="575" spans="1:25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</row>
    <row r="576" spans="1:25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</row>
    <row r="577" spans="1:25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</row>
    <row r="578" spans="1:25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</row>
    <row r="579" spans="1:25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</row>
    <row r="580" spans="1:25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</row>
    <row r="581" spans="1:25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</row>
    <row r="582" spans="1:25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</row>
    <row r="583" spans="1:25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</row>
    <row r="584" spans="1:25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</row>
    <row r="585" spans="1:25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</row>
    <row r="586" spans="1:25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</row>
    <row r="587" spans="1:25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</row>
    <row r="588" spans="1:25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</row>
    <row r="589" spans="1:25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</row>
    <row r="590" spans="1:25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</row>
    <row r="591" spans="1:25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</row>
    <row r="592" spans="1:25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</row>
    <row r="593" spans="1:25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</row>
    <row r="594" spans="1:25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</row>
    <row r="595" spans="1:25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</row>
    <row r="596" spans="1:25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</row>
    <row r="597" spans="1:25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</row>
    <row r="598" spans="1:25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</row>
    <row r="599" spans="1:25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</row>
    <row r="600" spans="1:25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</row>
    <row r="601" spans="1:25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</row>
    <row r="602" spans="1:25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</row>
    <row r="603" spans="1:25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</row>
    <row r="604" spans="1:25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</row>
    <row r="605" spans="1:25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</row>
    <row r="606" spans="1:25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</row>
    <row r="607" spans="1:25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</row>
    <row r="608" spans="1:25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</row>
    <row r="609" spans="1:25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</row>
    <row r="610" spans="1:25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</row>
    <row r="611" spans="1:25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</row>
    <row r="612" spans="1:25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</row>
    <row r="613" spans="1:25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</row>
    <row r="614" spans="1:25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</row>
    <row r="615" spans="1:25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</row>
    <row r="616" spans="1:25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</row>
    <row r="617" spans="1:25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</row>
    <row r="618" spans="1:25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</row>
    <row r="619" spans="1:25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</row>
    <row r="620" spans="1:25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</row>
    <row r="621" spans="1:25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</row>
    <row r="622" spans="1:25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</row>
    <row r="623" spans="1:25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</row>
    <row r="624" spans="1:25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</row>
    <row r="625" spans="1:25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</row>
    <row r="626" spans="1:25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</row>
    <row r="627" spans="1:25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</row>
    <row r="628" spans="1:25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</row>
    <row r="629" spans="1:25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</row>
    <row r="630" spans="1:25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</row>
    <row r="631" spans="1:25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</row>
    <row r="632" spans="1:25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</row>
    <row r="633" spans="1:25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</row>
    <row r="634" spans="1:25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</row>
    <row r="635" spans="1:25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</row>
    <row r="636" spans="1:25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</row>
    <row r="637" spans="1:25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</row>
    <row r="638" spans="1:25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</row>
    <row r="639" spans="1:25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</row>
    <row r="640" spans="1:25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</row>
    <row r="641" spans="1:25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</row>
    <row r="642" spans="1:25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</row>
    <row r="643" spans="1:25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</row>
    <row r="644" spans="1:25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</row>
    <row r="645" spans="1:25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</row>
    <row r="646" spans="1:25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</row>
    <row r="647" spans="1:25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</row>
    <row r="648" spans="1:25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</row>
    <row r="649" spans="1:25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</row>
    <row r="650" spans="1:25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</row>
    <row r="651" spans="1:25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</row>
    <row r="652" spans="1:25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</row>
    <row r="653" spans="1:25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</row>
    <row r="654" spans="1:25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</row>
    <row r="655" spans="1:25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</row>
    <row r="656" spans="1:25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</row>
    <row r="657" spans="1:25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</row>
    <row r="658" spans="1:25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</row>
    <row r="659" spans="1:25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</row>
    <row r="660" spans="1:25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</row>
    <row r="661" spans="1:25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</row>
    <row r="662" spans="1:25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</row>
    <row r="663" spans="1:25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</row>
    <row r="664" spans="1:25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</row>
    <row r="665" spans="1:25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</row>
    <row r="666" spans="1:25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</row>
    <row r="667" spans="1:25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</row>
    <row r="668" spans="1:25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</row>
    <row r="669" spans="1:25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</row>
    <row r="670" spans="1:25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</row>
    <row r="671" spans="1:25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</row>
    <row r="672" spans="1:25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</row>
    <row r="673" spans="1:25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</row>
    <row r="674" spans="1:25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</row>
    <row r="675" spans="1:25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</row>
    <row r="676" spans="1:25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</row>
    <row r="677" spans="1:25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</row>
    <row r="678" spans="1:25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</row>
    <row r="679" spans="1:25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</row>
    <row r="680" spans="1:25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</row>
    <row r="681" spans="1:25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</row>
    <row r="682" spans="1:25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</row>
    <row r="683" spans="1:25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</row>
    <row r="684" spans="1:25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</row>
    <row r="685" spans="1:25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</row>
    <row r="686" spans="1:25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</row>
    <row r="687" spans="1:25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</row>
    <row r="688" spans="1:25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</row>
    <row r="689" spans="1:25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</row>
    <row r="690" spans="1:25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</row>
    <row r="691" spans="1:25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</row>
    <row r="692" spans="1:25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</row>
    <row r="693" spans="1:25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</row>
    <row r="694" spans="1:25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</row>
    <row r="695" spans="1:25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</row>
    <row r="696" spans="1:25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</row>
    <row r="697" spans="1:25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</row>
    <row r="698" spans="1:25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</row>
    <row r="699" spans="1:25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</row>
    <row r="700" spans="1:25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</row>
    <row r="701" spans="1:25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</row>
    <row r="702" spans="1:25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</row>
    <row r="703" spans="1:25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</row>
    <row r="704" spans="1:25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</row>
    <row r="705" spans="1:25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</row>
    <row r="706" spans="1:25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</row>
    <row r="707" spans="1:25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</row>
    <row r="708" spans="1:25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</row>
    <row r="709" spans="1:25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</row>
    <row r="710" spans="1:25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</row>
    <row r="711" spans="1:25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</row>
    <row r="712" spans="1:25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</row>
    <row r="713" spans="1:25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</row>
    <row r="714" spans="1:25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</row>
    <row r="715" spans="1:25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</row>
    <row r="716" spans="1:25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</row>
    <row r="717" spans="1:25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</row>
    <row r="718" spans="1:25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</row>
    <row r="719" spans="1:25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</row>
    <row r="720" spans="1:25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</row>
    <row r="721" spans="1:25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</row>
    <row r="722" spans="1:25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</row>
    <row r="723" spans="1:25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</row>
    <row r="724" spans="1:25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</row>
    <row r="725" spans="1:25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</row>
    <row r="726" spans="1:25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</row>
    <row r="727" spans="1:25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</row>
    <row r="728" spans="1:25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</row>
    <row r="729" spans="1:25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</row>
    <row r="730" spans="1:25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</row>
    <row r="731" spans="1:25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</row>
    <row r="732" spans="1:25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</row>
    <row r="733" spans="1:25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</row>
    <row r="734" spans="1:25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</row>
    <row r="735" spans="1:25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</row>
    <row r="736" spans="1:25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</row>
    <row r="737" spans="1:25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</row>
    <row r="738" spans="1:25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</row>
    <row r="739" spans="1:25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</row>
    <row r="740" spans="1:25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</row>
    <row r="741" spans="1:25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</row>
    <row r="742" spans="1:25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</row>
    <row r="743" spans="1:25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</row>
    <row r="744" spans="1:25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</row>
    <row r="745" spans="1:25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</row>
    <row r="746" spans="1:25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</row>
    <row r="747" spans="1:25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</row>
    <row r="748" spans="1:25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</row>
    <row r="749" spans="1:25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</row>
    <row r="750" spans="1:25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</row>
    <row r="751" spans="1:25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</row>
    <row r="752" spans="1:25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</row>
    <row r="753" spans="1:25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</row>
    <row r="754" spans="1:25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</row>
    <row r="755" spans="1:25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</row>
    <row r="756" spans="1:25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</row>
    <row r="757" spans="1:25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</row>
    <row r="758" spans="1:25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</row>
    <row r="759" spans="1:25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</row>
    <row r="760" spans="1:25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</row>
    <row r="761" spans="1:25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</row>
    <row r="762" spans="1:25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</row>
    <row r="763" spans="1:25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</row>
    <row r="764" spans="1:25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</row>
    <row r="765" spans="1:25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</row>
    <row r="766" spans="1:25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</row>
    <row r="767" spans="1:25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</row>
    <row r="768" spans="1:25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</row>
    <row r="769" spans="1:25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</row>
    <row r="770" spans="1:25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</row>
    <row r="771" spans="1:25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</row>
    <row r="772" spans="1:25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</row>
    <row r="773" spans="1:25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</row>
    <row r="774" spans="1:25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</row>
    <row r="775" spans="1:25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</row>
    <row r="776" spans="1:25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</row>
    <row r="777" spans="1:25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</row>
    <row r="778" spans="1:25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</row>
    <row r="779" spans="1:25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</row>
    <row r="780" spans="1:25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</row>
    <row r="781" spans="1:25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</row>
    <row r="782" spans="1:25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</row>
    <row r="783" spans="1:25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</row>
    <row r="784" spans="1:25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</row>
    <row r="785" spans="1:25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</row>
    <row r="786" spans="1:25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</row>
    <row r="787" spans="1:25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</row>
    <row r="788" spans="1:25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</row>
    <row r="789" spans="1:25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</row>
    <row r="790" spans="1:25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</row>
    <row r="791" spans="1:25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</row>
    <row r="792" spans="1:25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</row>
    <row r="793" spans="1:25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</row>
    <row r="794" spans="1:25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</row>
    <row r="795" spans="1:25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</row>
    <row r="796" spans="1:25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</row>
    <row r="797" spans="1:25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</row>
    <row r="798" spans="1:25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</row>
    <row r="799" spans="1:25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</row>
    <row r="800" spans="1:25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</row>
    <row r="801" spans="1:25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</row>
    <row r="802" spans="1:25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</row>
    <row r="803" spans="1:25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</row>
    <row r="804" spans="1:25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</row>
    <row r="805" spans="1:25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</row>
    <row r="806" spans="1:25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</row>
    <row r="807" spans="1:25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</row>
    <row r="808" spans="1:25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</row>
    <row r="809" spans="1:25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</row>
    <row r="810" spans="1:25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</row>
    <row r="811" spans="1:25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</row>
    <row r="812" spans="1:25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</row>
    <row r="813" spans="1:25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</row>
    <row r="814" spans="1:25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</row>
    <row r="815" spans="1:25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</row>
    <row r="816" spans="1:25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</row>
    <row r="817" spans="1:25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</row>
    <row r="818" spans="1:25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</row>
    <row r="819" spans="1:25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</row>
    <row r="820" spans="1:25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</row>
    <row r="821" spans="1:25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</row>
    <row r="822" spans="1:25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</row>
    <row r="823" spans="1:25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</row>
    <row r="824" spans="1:25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</row>
    <row r="825" spans="1:25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</row>
    <row r="826" spans="1:25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</row>
    <row r="827" spans="1:25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</row>
    <row r="828" spans="1:25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</row>
    <row r="829" spans="1:25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</row>
    <row r="830" spans="1:25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</row>
    <row r="831" spans="1:25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</row>
    <row r="832" spans="1:25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</row>
    <row r="833" spans="1:25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</row>
    <row r="834" spans="1:25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</row>
    <row r="835" spans="1:25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</row>
    <row r="836" spans="1:25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</row>
    <row r="837" spans="1:25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</row>
    <row r="838" spans="1:25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</row>
    <row r="839" spans="1:25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</row>
    <row r="840" spans="1:25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</row>
    <row r="841" spans="1:25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</row>
    <row r="842" spans="1:25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</row>
    <row r="843" spans="1:25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</row>
    <row r="844" spans="1:25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</row>
    <row r="845" spans="1:25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</row>
    <row r="846" spans="1:25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</row>
    <row r="847" spans="1:25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</row>
    <row r="848" spans="1:25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</row>
    <row r="849" spans="1:25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</row>
    <row r="850" spans="1:25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</row>
    <row r="851" spans="1:25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</row>
    <row r="852" spans="1:25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</row>
    <row r="853" spans="1:25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</row>
    <row r="854" spans="1:25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</row>
    <row r="855" spans="1:25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</row>
    <row r="856" spans="1:25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</row>
    <row r="857" spans="1:25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</row>
    <row r="858" spans="1:25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</row>
    <row r="859" spans="1:25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</row>
    <row r="860" spans="1:25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</row>
    <row r="861" spans="1:25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</row>
    <row r="862" spans="1:25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</row>
    <row r="863" spans="1:25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</row>
    <row r="864" spans="1:25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</row>
    <row r="865" spans="1:25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</row>
    <row r="866" spans="1:25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</row>
    <row r="867" spans="1:25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</row>
    <row r="868" spans="1:25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</row>
    <row r="869" spans="1:25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</row>
    <row r="870" spans="1:25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</row>
    <row r="871" spans="1:25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</row>
    <row r="872" spans="1:25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</row>
    <row r="873" spans="1:25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</row>
    <row r="874" spans="1:25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</row>
    <row r="875" spans="1:25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</row>
    <row r="876" spans="1:25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</row>
    <row r="877" spans="1:25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</row>
    <row r="878" spans="1:25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</row>
    <row r="879" spans="1:25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</row>
    <row r="880" spans="1:25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</row>
    <row r="881" spans="1:25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</row>
    <row r="882" spans="1:25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</row>
    <row r="883" spans="1:25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</row>
    <row r="884" spans="1:25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</row>
    <row r="885" spans="1:25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</row>
    <row r="886" spans="1:25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</row>
    <row r="887" spans="1:25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</row>
    <row r="888" spans="1:25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</row>
    <row r="889" spans="1:25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</row>
    <row r="890" spans="1:25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</row>
    <row r="891" spans="1:25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</row>
    <row r="892" spans="1:25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</row>
    <row r="893" spans="1:25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</row>
    <row r="894" spans="1:25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</row>
    <row r="895" spans="1:25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</row>
    <row r="896" spans="1:25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</row>
    <row r="897" spans="1:25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</row>
    <row r="898" spans="1:25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</row>
    <row r="899" spans="1:25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</row>
    <row r="900" spans="1:25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</row>
    <row r="901" spans="1:25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</row>
    <row r="902" spans="1:25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</row>
    <row r="903" spans="1:25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</row>
    <row r="904" spans="1:25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</row>
    <row r="905" spans="1:25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</row>
    <row r="906" spans="1:25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</row>
    <row r="907" spans="1:25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</row>
    <row r="908" spans="1:25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</row>
    <row r="909" spans="1:25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</row>
    <row r="910" spans="1:25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</row>
    <row r="911" spans="1:25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</row>
    <row r="912" spans="1:25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</row>
    <row r="913" spans="1:25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</row>
    <row r="914" spans="1:25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</row>
    <row r="915" spans="1:25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</row>
    <row r="916" spans="1:25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</row>
    <row r="917" spans="1:25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</row>
    <row r="918" spans="1:25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</row>
    <row r="919" spans="1:25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</row>
    <row r="920" spans="1:25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</row>
    <row r="921" spans="1:25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</row>
    <row r="922" spans="1:25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</row>
    <row r="923" spans="1:25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</row>
    <row r="924" spans="1:25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</row>
    <row r="925" spans="1:25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</row>
    <row r="926" spans="1:25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</row>
    <row r="927" spans="1:25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</row>
    <row r="928" spans="1:25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</row>
    <row r="929" spans="1:25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</row>
    <row r="930" spans="1:25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</row>
    <row r="931" spans="1:25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</row>
    <row r="932" spans="1:25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</row>
    <row r="933" spans="1:25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</row>
    <row r="934" spans="1:25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</row>
    <row r="935" spans="1:25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</row>
    <row r="936" spans="1:25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</row>
    <row r="937" spans="1:25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</row>
    <row r="938" spans="1:25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</row>
    <row r="939" spans="1:25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</row>
    <row r="940" spans="1:25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</row>
    <row r="941" spans="1:25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</row>
    <row r="942" spans="1:25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</row>
    <row r="943" spans="1:25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</row>
    <row r="944" spans="1:25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</row>
    <row r="945" spans="1:25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</row>
    <row r="946" spans="1:25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</row>
    <row r="947" spans="1:25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</row>
    <row r="948" spans="1:25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</row>
    <row r="949" spans="1:25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</row>
    <row r="950" spans="1:25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</row>
    <row r="951" spans="1:25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</row>
    <row r="952" spans="1:25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</row>
    <row r="953" spans="1:25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</row>
    <row r="954" spans="1:25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</row>
    <row r="955" spans="1:25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</row>
    <row r="956" spans="1:25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</row>
    <row r="957" spans="1:25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</row>
    <row r="958" spans="1:25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</row>
    <row r="959" spans="1:25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</row>
    <row r="960" spans="1:25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</row>
    <row r="961" spans="1:25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</row>
    <row r="962" spans="1:25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</row>
    <row r="963" spans="1:25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</row>
    <row r="964" spans="1:25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</row>
    <row r="965" spans="1:25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</row>
    <row r="966" spans="1:25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</row>
    <row r="967" spans="1:25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</row>
    <row r="968" spans="1:25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</row>
    <row r="969" spans="1:25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</row>
    <row r="970" spans="1:25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</row>
    <row r="971" spans="1:25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</row>
    <row r="972" spans="1:25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</row>
    <row r="973" spans="1:25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</row>
    <row r="974" spans="1:25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</row>
    <row r="975" spans="1:25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</row>
    <row r="976" spans="1:25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</row>
    <row r="977" spans="1:25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</row>
    <row r="978" spans="1:25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</row>
    <row r="979" spans="1:25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</row>
    <row r="980" spans="1:25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</row>
    <row r="981" spans="1:25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</row>
    <row r="982" spans="1:25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</row>
    <row r="983" spans="1:25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</row>
    <row r="984" spans="1:25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</row>
    <row r="985" spans="1:25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</row>
    <row r="986" spans="1:25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</row>
    <row r="987" spans="1:25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</row>
    <row r="988" spans="1:25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</row>
    <row r="989" spans="1:25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</row>
    <row r="990" spans="1:25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</row>
    <row r="991" spans="1:25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</row>
    <row r="992" spans="1:25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</row>
    <row r="993" spans="1:25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</row>
    <row r="994" spans="1:25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</row>
    <row r="995" spans="1:25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</row>
  </sheetData>
  <dataConsolidate/>
  <dataValidations count="4">
    <dataValidation type="list" allowBlank="1" showInputMessage="1" showErrorMessage="1" sqref="C2:C42">
      <formula1>state</formula1>
    </dataValidation>
    <dataValidation type="list" allowBlank="1" showInputMessage="1" showErrorMessage="1" sqref="E1:E42">
      <formula1>kind</formula1>
    </dataValidation>
    <dataValidation type="list" allowBlank="1" showInputMessage="1" showErrorMessage="1" sqref="F2:F42">
      <formula1>walnutcultivar</formula1>
    </dataValidation>
    <dataValidation type="list" allowBlank="1" showInputMessage="1" showErrorMessage="1" sqref="B2:B42">
      <formula1>entrant</formula1>
    </dataValidation>
  </dataValidations>
  <pageMargins left="0.28999999999999998" right="0.25" top="0.75" bottom="0.5" header="0.49" footer="0.5"/>
  <pageSetup scale="7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Black Walnut</vt:lpstr>
      <vt:lpstr>Shellbark Hickory</vt:lpstr>
      <vt:lpstr>Shagbark Hickory</vt:lpstr>
      <vt:lpstr>CarpathianWalnut</vt:lpstr>
      <vt:lpstr>Butternut</vt:lpstr>
      <vt:lpstr>Chestnut</vt:lpstr>
      <vt:lpstr>Hican</vt:lpstr>
      <vt:lpstr>Hazelnut</vt:lpstr>
      <vt:lpstr>Heartnut</vt:lpstr>
      <vt:lpstr>Pecan</vt:lpstr>
      <vt:lpstr>MockerNutHickory</vt:lpstr>
      <vt:lpstr>MasterBlank</vt:lpstr>
      <vt:lpstr>'Black Walnut'!Print_Titles</vt:lpstr>
      <vt:lpstr>Butternut!Print_Titles</vt:lpstr>
      <vt:lpstr>CarpathianWalnut!Print_Titles</vt:lpstr>
      <vt:lpstr>Chestnut!Print_Titles</vt:lpstr>
      <vt:lpstr>Hazelnut!Print_Titles</vt:lpstr>
      <vt:lpstr>Heartnut!Print_Titles</vt:lpstr>
      <vt:lpstr>Hican!Print_Titles</vt:lpstr>
      <vt:lpstr>MasterBlank!Print_Titles</vt:lpstr>
      <vt:lpstr>MockerNutHickory!Print_Titles</vt:lpstr>
      <vt:lpstr>Pecan!Print_Titles</vt:lpstr>
      <vt:lpstr>'Shagbark Hickory'!Print_Titles</vt:lpstr>
      <vt:lpstr>'Shellbark Hickory'!Print_Titles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NutEval2004</dc:title>
  <dc:creator>David Zahn</dc:creator>
  <dc:description>This workbook is designed to be reused year after year.</dc:description>
  <cp:lastModifiedBy>Dennis</cp:lastModifiedBy>
  <cp:lastPrinted>2014-01-11T22:49:06Z</cp:lastPrinted>
  <dcterms:created xsi:type="dcterms:W3CDTF">2002-06-11T16:31:13Z</dcterms:created>
  <dcterms:modified xsi:type="dcterms:W3CDTF">2014-01-11T23:40:42Z</dcterms:modified>
</cp:coreProperties>
</file>